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LOBOD~1\AppData\Local\Temp\uploader\9\"/>
    </mc:Choice>
  </mc:AlternateContent>
  <xr:revisionPtr revIDLastSave="0" documentId="13_ncr:1_{6EF18FF8-8EED-4AE8-ACB0-EC70D5CC59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ировская область" sheetId="1" r:id="rId1"/>
  </sheets>
  <definedNames>
    <definedName name="_xlnm.Print_Titles" localSheetId="0">'Кировская область'!$6:$6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M31" i="1"/>
  <c r="M30" i="1"/>
  <c r="M29" i="1"/>
  <c r="M28" i="1"/>
  <c r="M27" i="1"/>
  <c r="M24" i="1"/>
  <c r="M23" i="1"/>
  <c r="M22" i="1"/>
  <c r="M19" i="1"/>
  <c r="M15" i="1"/>
  <c r="M13" i="1"/>
  <c r="M26" i="1" l="1"/>
  <c r="M12" i="1"/>
  <c r="L13" i="1"/>
  <c r="K13" i="1"/>
  <c r="L15" i="1"/>
  <c r="M42" i="1"/>
  <c r="K42" i="1"/>
  <c r="J42" i="1" s="1"/>
  <c r="M41" i="1"/>
  <c r="K41" i="1"/>
  <c r="J41" i="1"/>
  <c r="J37" i="1"/>
  <c r="O36" i="1"/>
  <c r="O33" i="1" s="1"/>
  <c r="M36" i="1"/>
  <c r="L36" i="1"/>
  <c r="K36" i="1"/>
  <c r="M35" i="1"/>
  <c r="K35" i="1"/>
  <c r="J35" i="1" s="1"/>
  <c r="L33" i="1"/>
  <c r="L32" i="1"/>
  <c r="K32" i="1"/>
  <c r="J32" i="1" s="1"/>
  <c r="L31" i="1"/>
  <c r="K31" i="1"/>
  <c r="J31" i="1" s="1"/>
  <c r="L30" i="1"/>
  <c r="K30" i="1"/>
  <c r="J30" i="1" s="1"/>
  <c r="L29" i="1"/>
  <c r="K29" i="1"/>
  <c r="L28" i="1"/>
  <c r="K28" i="1"/>
  <c r="L27" i="1"/>
  <c r="K27" i="1"/>
  <c r="O26" i="1"/>
  <c r="O25" i="1"/>
  <c r="K24" i="1"/>
  <c r="J24" i="1" s="1"/>
  <c r="K23" i="1"/>
  <c r="J23" i="1" s="1"/>
  <c r="K22" i="1"/>
  <c r="J22" i="1" s="1"/>
  <c r="O21" i="1"/>
  <c r="L21" i="1"/>
  <c r="K19" i="1"/>
  <c r="J19" i="1" s="1"/>
  <c r="M17" i="1"/>
  <c r="K17" i="1"/>
  <c r="J17" i="1" s="1"/>
  <c r="K15" i="1"/>
  <c r="O12" i="1"/>
  <c r="M11" i="1"/>
  <c r="N32" i="1" s="1"/>
  <c r="K11" i="1"/>
  <c r="J11" i="1" s="1"/>
  <c r="M10" i="1"/>
  <c r="M9" i="1" s="1"/>
  <c r="K10" i="1"/>
  <c r="J10" i="1" s="1"/>
  <c r="J36" i="1" l="1"/>
  <c r="J27" i="1"/>
  <c r="L12" i="1"/>
  <c r="L8" i="1" s="1"/>
  <c r="L7" i="1" s="1"/>
  <c r="J29" i="1"/>
  <c r="L26" i="1"/>
  <c r="L25" i="1" s="1"/>
  <c r="K12" i="1"/>
  <c r="K26" i="1"/>
  <c r="K25" i="1" s="1"/>
  <c r="J13" i="1"/>
  <c r="K21" i="1"/>
  <c r="J15" i="1"/>
  <c r="J28" i="1"/>
  <c r="O8" i="1"/>
  <c r="O7" i="1" s="1"/>
  <c r="P17" i="1" s="1"/>
  <c r="J21" i="1"/>
  <c r="J26" i="1"/>
  <c r="J25" i="1" s="1"/>
  <c r="M21" i="1"/>
  <c r="J12" i="1" l="1"/>
  <c r="P22" i="1"/>
  <c r="P23" i="1"/>
  <c r="P34" i="1"/>
  <c r="P37" i="1"/>
  <c r="P36" i="1" s="1"/>
  <c r="P11" i="1"/>
  <c r="P35" i="1"/>
  <c r="P24" i="1"/>
  <c r="M25" i="1"/>
  <c r="M8" i="1" s="1"/>
  <c r="R40" i="1"/>
  <c r="K40" i="1" l="1"/>
  <c r="M40" i="1"/>
  <c r="M39" i="1" s="1"/>
  <c r="R34" i="1"/>
  <c r="P21" i="1"/>
  <c r="F26" i="1"/>
  <c r="E26" i="1"/>
  <c r="M34" i="1" l="1"/>
  <c r="M33" i="1" s="1"/>
  <c r="M7" i="1" s="1"/>
  <c r="K34" i="1"/>
  <c r="J40" i="1"/>
  <c r="J39" i="1" s="1"/>
  <c r="K39" i="1"/>
  <c r="D26" i="1"/>
  <c r="H26" i="1"/>
  <c r="E9" i="1"/>
  <c r="D9" i="1" l="1"/>
  <c r="K9" i="1"/>
  <c r="J34" i="1"/>
  <c r="J33" i="1" s="1"/>
  <c r="K33" i="1"/>
  <c r="N37" i="1"/>
  <c r="N36" i="1" s="1"/>
  <c r="N23" i="1"/>
  <c r="N29" i="1"/>
  <c r="N41" i="1"/>
  <c r="N22" i="1"/>
  <c r="G26" i="1"/>
  <c r="J9" i="1" l="1"/>
  <c r="K8" i="1"/>
  <c r="K7" i="1" s="1"/>
  <c r="R26" i="1"/>
  <c r="D23" i="1"/>
  <c r="G23" i="1" s="1"/>
  <c r="D22" i="1"/>
  <c r="G22" i="1" s="1"/>
  <c r="J8" i="1" l="1"/>
  <c r="J7" i="1" s="1"/>
  <c r="G9" i="1"/>
  <c r="R9" i="1"/>
  <c r="R6" i="1" s="1"/>
  <c r="D24" i="1" l="1"/>
  <c r="G24" i="1" s="1"/>
  <c r="D11" i="1" l="1"/>
  <c r="G11" i="1" s="1"/>
  <c r="D10" i="1"/>
  <c r="G10" i="1" s="1"/>
  <c r="D31" i="1" l="1"/>
  <c r="G31" i="1" s="1"/>
  <c r="D30" i="1"/>
  <c r="G30" i="1" s="1"/>
  <c r="D29" i="1"/>
  <c r="G29" i="1" s="1"/>
  <c r="D28" i="1"/>
  <c r="G28" i="1" s="1"/>
  <c r="D27" i="1"/>
  <c r="G27" i="1" s="1"/>
  <c r="D19" i="1"/>
  <c r="G19" i="1" s="1"/>
  <c r="D17" i="1"/>
  <c r="G17" i="1" s="1"/>
  <c r="D15" i="1"/>
  <c r="G15" i="1" s="1"/>
  <c r="D13" i="1"/>
  <c r="G13" i="1" s="1"/>
</calcChain>
</file>

<file path=xl/sharedStrings.xml><?xml version="1.0" encoding="utf-8"?>
<sst xmlns="http://schemas.openxmlformats.org/spreadsheetml/2006/main" count="280" uniqueCount="130">
  <si>
    <t>Единица измерения</t>
  </si>
  <si>
    <t>%</t>
  </si>
  <si>
    <t>2</t>
  </si>
  <si>
    <t>I. Нормируемая медицинская помощь</t>
  </si>
  <si>
    <t>10</t>
  </si>
  <si>
    <t>11</t>
  </si>
  <si>
    <t>12</t>
  </si>
  <si>
    <t>13</t>
  </si>
  <si>
    <t>14</t>
  </si>
  <si>
    <t>15</t>
  </si>
  <si>
    <t>в том числе для детского населения</t>
  </si>
  <si>
    <t>16</t>
  </si>
  <si>
    <t>17</t>
  </si>
  <si>
    <t>II. Ненормируемая медицинская помощь и прочие виды медицинских и иных услуг, в том числе:</t>
  </si>
  <si>
    <t>18</t>
  </si>
  <si>
    <t>19</t>
  </si>
  <si>
    <t>20</t>
  </si>
  <si>
    <t>III.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субъекта Российской Федерации, в том числе:</t>
  </si>
  <si>
    <t>21</t>
  </si>
  <si>
    <t>22</t>
  </si>
  <si>
    <t>23</t>
  </si>
  <si>
    <t>вызовов</t>
  </si>
  <si>
    <t>х</t>
  </si>
  <si>
    <t>посещений</t>
  </si>
  <si>
    <t>обращений</t>
  </si>
  <si>
    <t>случаев лечения</t>
  </si>
  <si>
    <t>койко-дней</t>
  </si>
  <si>
    <t>случаев госпитализации</t>
  </si>
  <si>
    <t>рублей</t>
  </si>
  <si>
    <t>тыс. рублей</t>
  </si>
  <si>
    <t>население</t>
  </si>
  <si>
    <t>финансирование обл.бюджет
(без МБТ)</t>
  </si>
  <si>
    <t>тыс. чел.</t>
  </si>
  <si>
    <t>х – в данной ячейке значения не указываются.</t>
  </si>
  <si>
    <t>норматив финансовых затрат на единицу объема медицинской помощи за счет бюджетных ассигнований (без учета средств МБТ в бюджет ТФОМС Кировской области на предоставление медицинской помощи сверх базовой программы ОМС)</t>
  </si>
  <si>
    <t>24</t>
  </si>
  <si>
    <t>комплексных посещений</t>
  </si>
  <si>
    <t>9. Расходы на содержание и обеспечение деятельности подведомственных медицинских организаций, из них на:</t>
  </si>
  <si>
    <t>4. Специализированная, включая высокотехнологичную, медицинская помощь в условиях круглосуточного стационара, за исключением медицинской реабилитации и паллиативной медицинской помощи, в том числе:</t>
  </si>
  <si>
    <t>25</t>
  </si>
  <si>
    <t>26</t>
  </si>
  <si>
    <t>27</t>
  </si>
  <si>
    <t>28</t>
  </si>
  <si>
    <t>29</t>
  </si>
  <si>
    <t>30</t>
  </si>
  <si>
    <t>31</t>
  </si>
  <si>
    <t>32</t>
  </si>
  <si>
    <t>35</t>
  </si>
  <si>
    <t>36</t>
  </si>
  <si>
    <t>2. Первичная медико-санитарная помощь, предоставляемая в амбулаторных условиях:</t>
  </si>
  <si>
    <t>Приложение № 7
Приложение № 8
к Территориальной программе</t>
  </si>
  <si>
    <t xml:space="preserve">норматив объема медицинской помощи, оказываемой по Территориальной программе ОМС сверх  базовой программы ОМС за счет средств МБТ в бюджет ТФОМС Кировской области
</t>
  </si>
  <si>
    <t>норматив финансовых затрат на единицу объема медицинской помощи, оказываемой по Территориальной программе  ОМС сверх  базовой программы ОМС за счет средств МБТ в бюджет ТФОМС Кировской области</t>
  </si>
  <si>
    <t>4 = 5 + 6</t>
  </si>
  <si>
    <t>7 = 10 / 4</t>
  </si>
  <si>
    <t>10 = 11 + 12</t>
  </si>
  <si>
    <t>11 = 5 * 8</t>
  </si>
  <si>
    <t>12 = 6 * 9</t>
  </si>
  <si>
    <t>5.1. В амбулаторных условиях</t>
  </si>
  <si>
    <t>5.2. В условиях дневных стационаров</t>
  </si>
  <si>
    <t>5.3. В условиях круглосуточного стационара</t>
  </si>
  <si>
    <t>6.1.1. Посещения, включая посещения на дому (без учета посещений на дому патронажными бригадами)</t>
  </si>
  <si>
    <t>6.1.2. Посещения на дому выездными патронажными бригадами</t>
  </si>
  <si>
    <t>______________________</t>
  </si>
  <si>
    <r>
      <t>УТВЕРЖДЕННАЯ СТОИМОСТЬ
Территориальной программы государственных гарантий бесплатного оказания гражданам медицинской помощи по видам и условиям ее оказания
за счет бюджетных ассигнований областного бюджета (далее – бюджетные ассигнования) на 2028 год</t>
    </r>
    <r>
      <rPr>
        <b/>
        <vertAlign val="superscript"/>
        <sz val="14"/>
        <rFont val="Times New Roman"/>
        <family val="1"/>
        <charset val="204"/>
      </rPr>
      <t>1</t>
    </r>
  </si>
  <si>
    <r>
      <t>общий норматив финансовых затрат на единицу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</t>
    </r>
  </si>
  <si>
    <r>
      <t>за счет  бюджетных ассигнований, включая средства МБТ в бюджет  ТФОМС Кировской области на финансовое обеспечение медицинской помощи, оказываемой по Территориальной программе  ОМС сверх  базовой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программы ОМС</t>
    </r>
  </si>
  <si>
    <r>
      <t>за счет  бюджетных ассигнований, за исключением средств МБТ в бюджет  ТФОМС Кировской области на финансовое обеспечение медицинской помощи, оказываемой по Территориальной программе  ОМС сверх базовой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программы ОМС</t>
    </r>
  </si>
  <si>
    <r>
      <t>за счет бюджетных ассигнований, включая средства МБТ в бюджет ТФОМС Кировской области на финансовое обеспечение медицинской помощи, оказываемой по Территориальной программе  ОМС сверх базовой программы ОМС</t>
    </r>
    <r>
      <rPr>
        <vertAlign val="superscript"/>
        <sz val="10"/>
        <rFont val="Times New Roman"/>
        <family val="1"/>
        <charset val="204"/>
      </rPr>
      <t>1, 3</t>
    </r>
  </si>
  <si>
    <r>
      <t>доля в струк-туре расхо- дов</t>
    </r>
    <r>
      <rPr>
        <vertAlign val="superscript"/>
        <sz val="10"/>
        <rFont val="Times New Roman"/>
        <family val="1"/>
        <charset val="204"/>
      </rPr>
      <t>4</t>
    </r>
  </si>
  <si>
    <r>
      <t>1. Скорая медицинская помощь, включая скорую специализированную медицинскую помощь, не входящая в</t>
    </r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Территориальную программу ОМС, в том числе:</t>
    </r>
  </si>
  <si>
    <r>
      <t>скорая медицинская помощь при санитарно-авиационной эвакуации</t>
    </r>
    <r>
      <rPr>
        <vertAlign val="superscript"/>
        <sz val="10"/>
        <rFont val="Times New Roman"/>
        <family val="1"/>
        <charset val="204"/>
      </rPr>
      <t>9</t>
    </r>
  </si>
  <si>
    <r>
      <t>2.1. С профилактической и иными целями, за исключением</t>
    </r>
    <r>
      <rPr>
        <vertAlign val="superscript"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 xml:space="preserve"> медицинской реабилитации и паллиативной медицинской помощи, в том числе:
</t>
    </r>
  </si>
  <si>
    <r>
      <t>2.2. В связи с заболеваниями – обращений</t>
    </r>
    <r>
      <rPr>
        <vertAlign val="superscript"/>
        <sz val="10"/>
        <rFont val="Times New Roman"/>
        <family val="1"/>
        <charset val="204"/>
      </rPr>
      <t>11</t>
    </r>
    <r>
      <rPr>
        <sz val="10"/>
        <rFont val="Times New Roman"/>
        <family val="1"/>
        <charset val="204"/>
      </rPr>
      <t>, в том числе:</t>
    </r>
  </si>
  <si>
    <r>
      <t>3. Первичная медико-санитарная помощь, специализированная медицинская помощь в условиях дневных стационаров, за исключением медицинской реабилитации и паллиативной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 медицинской помощи, в том числе:</t>
    </r>
  </si>
  <si>
    <r>
      <t>5. Медицинская реабилитация</t>
    </r>
    <r>
      <rPr>
        <vertAlign val="superscript"/>
        <sz val="10"/>
        <rFont val="Times New Roman"/>
        <family val="1"/>
        <charset val="204"/>
      </rPr>
      <t>13</t>
    </r>
  </si>
  <si>
    <r>
      <t>6. Паллиативная медицинская помощь (доврачебная и врачебная), включая оказываемую ветеранам боевых действий</t>
    </r>
    <r>
      <rPr>
        <vertAlign val="superscript"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:</t>
    </r>
  </si>
  <si>
    <r>
      <t>6.2. Паллиативная медицинская помощь в стационарных условиях (включая оказываемую на койках паллиативной медицинской помощи и койках сестринского ухода)</t>
    </r>
    <r>
      <rPr>
        <vertAlign val="superscript"/>
        <sz val="10"/>
        <rFont val="Times New Roman"/>
        <family val="1"/>
        <charset val="204"/>
      </rPr>
      <t>15</t>
    </r>
  </si>
  <si>
    <r>
      <t>6.3. Паллиативная медицинская помощь в условиях дневного стационара</t>
    </r>
    <r>
      <rPr>
        <vertAlign val="superscript"/>
        <sz val="10"/>
        <rFont val="Times New Roman"/>
        <family val="1"/>
        <charset val="204"/>
      </rPr>
      <t>12</t>
    </r>
  </si>
  <si>
    <r>
      <t>7. Медицинские и иные государственные и муниципальные услуги (работы), оказываемые (выполняемые) в медицинских организациях,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 (далее – подведомственные медицинские организации)</t>
    </r>
    <r>
      <rPr>
        <vertAlign val="superscript"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>, за исключением медицинской помощи, оказываемой за счет средств ОМС</t>
    </r>
  </si>
  <si>
    <r>
      <t>9.1. Финансовое обеспечение расходов медицинских организаций, не включенных в структуру тарифов на оплату медицинской помощи, предусмотренную в Территориальной программе ОМС  (далее – тарифы ОМС)</t>
    </r>
    <r>
      <rPr>
        <vertAlign val="superscript"/>
        <sz val="10"/>
        <rFont val="Times New Roman"/>
        <family val="1"/>
        <charset val="204"/>
      </rPr>
      <t>17</t>
    </r>
  </si>
  <si>
    <r>
      <t>10. Обеспечение при амбулаторном лечении (бесплатно или с 50-процентной скидкой) лекарственными препаратами, медицинскими изделиями, продуктами лечебного (энтерального) питания</t>
    </r>
    <r>
      <rPr>
        <vertAlign val="superscript"/>
        <sz val="10"/>
        <rFont val="Times New Roman"/>
        <family val="1"/>
        <charset val="204"/>
      </rPr>
      <t>18</t>
    </r>
  </si>
  <si>
    <r>
      <t>11. Бесплатное (со скидкой) зубное протезирование</t>
    </r>
    <r>
      <rPr>
        <vertAlign val="superscript"/>
        <sz val="10"/>
        <rFont val="Times New Roman"/>
        <family val="1"/>
        <charset val="204"/>
      </rPr>
      <t>18</t>
    </r>
  </si>
  <si>
    <t>1</t>
  </si>
  <si>
    <t>3</t>
  </si>
  <si>
    <t>4</t>
  </si>
  <si>
    <t>5</t>
  </si>
  <si>
    <t>6</t>
  </si>
  <si>
    <t>7</t>
  </si>
  <si>
    <t>8</t>
  </si>
  <si>
    <t>9</t>
  </si>
  <si>
    <r>
      <rPr>
        <vertAlign val="superscript"/>
        <sz val="12"/>
        <rFont val="Times New Roman"/>
        <family val="1"/>
        <charset val="204"/>
      </rPr>
      <t>7</t>
    </r>
    <r>
      <rPr>
        <sz val="12"/>
        <rFont val="Times New Roman"/>
        <family val="1"/>
        <charset val="204"/>
      </rPr>
      <t xml:space="preserve">  Нормативы объема медицинской помощи по видам и условиям ее оказания и нормативы финансовых затрат на единицу соответствующего объема медицинской помощи, оказываемой за счет бюджетных ассигнований  при заболеваниях, не входящих в базовую программу ОМС (заболевания, передаваемые половым путем, вызванные вирусом иммунодефицита человека, синдром приобретенного иммунодефицита, туберкулез, психические расстройства и расстройства поведения, связанные в том числе с употреблением психоактивных веществ), устанавливаются субъектом Российской Федерации самостоятельно и включают в себя объемы скорой, в том числе скорой специализированной, медицинской помощи, оказываемой вне медицинской организации, амбулаторно и стационарно, незастрахованным по ОМС лицам, в том числе при заболеваниях, входящих  в базовую программу ОМС.</t>
    </r>
  </si>
  <si>
    <r>
      <rPr>
        <vertAlign val="superscript"/>
        <sz val="12"/>
        <rFont val="Times New Roman"/>
        <family val="1"/>
        <charset val="204"/>
      </rPr>
      <t>9</t>
    </r>
    <r>
      <rPr>
        <sz val="12"/>
        <rFont val="Times New Roman"/>
        <family val="1"/>
        <charset val="204"/>
      </rPr>
      <t xml:space="preserve"> Нормативы объема скорой, в том числе скорой специализированной, медицинской помощи и нормативы финансовых затрат на один вызов скорой медицинской помощи включают в себя оказание медицинской помощи  выездными бригадами скорой медицинской помощи при санитарной эвакуации, осуществляемой наземным, водным и другими видами транспорта, а также авиамедицинскими выездными бригадами скорой медицинской помощи при санитарно-авиационной эвакуации, осуществляемой воздушными судами, и устанавливаются  субъектом Российской Федерации самостоятельно с учетом реальной потребности. При этом расходы на авиационные работы, осуществляемые за счет бюджетных ассигнований федерального бюджета, предусмотренных на реализацию федерального проекта «Совершенствование экстренной медицинской помощи», и консолидированных бюджетов субъектов Российской Федерации, не учитываются в предусмотренных  Программой средних подушевых нормативах ее финансирования за счет бюджетных ассигнований и не подлежат включению в стоимость Территориальной программы.</t>
    </r>
  </si>
  <si>
    <r>
      <rPr>
        <vertAlign val="superscript"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 xml:space="preserve"> Нормативы объема медицинской помощи  с профилактической и иными целями включают в себя  в числе прочих разовые посещения по поводу заболеваний, консультативные посещения по первичной специализированной медицинской помощи, посещения, связанные с профилактическими мероприятиями, в том числе при проведении профилактических медицинских осмотров обучающихся в общеобразовательных организациях и профессиональных образовательных организациях, а также в образовательных организациях высшего образования (включая посещения, связанные с проведением медико-психологического тестирования) в целях раннего (своевременного) выявления незаконного потребления наркотических средств и психотропных веществ. Посещения с иными целями включают в себя в том числе посещения для проведения медико-психологического консультирования и получения психологических рекомендаций при заболеваниях, не входящих в базовую программу ОМС.</t>
    </r>
  </si>
  <si>
    <r>
      <rPr>
        <vertAlign val="superscript"/>
        <sz val="12"/>
        <rFont val="Times New Roman"/>
        <family val="1"/>
        <charset val="204"/>
      </rPr>
      <t>11</t>
    </r>
    <r>
      <rPr>
        <sz val="12"/>
        <rFont val="Times New Roman"/>
        <family val="1"/>
        <charset val="204"/>
      </rPr>
      <t xml:space="preserve"> В нормативы обращений включаются законченные случаи лечения заболевания в амбулаторных условиях с кратностью посещений по поводу одного заболевания не менее 2, а также медико-психологическое консультирование и медико-психологическая помощь при заболеваниях, не входящих в базовую программу ОМС, требующие более однократного посещения пациента.</t>
    </r>
  </si>
  <si>
    <r>
      <rPr>
        <vertAlign val="superscript"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 xml:space="preserve"> Самостоятельные нормативы объема и  финансовых затрат на единицу объема для оказания  медицинской помощи по профилю «Медицинская реабилитация» при заболеваниях, не входящих в  базовую программу ОМС, устанавливаются  по условиям оказания (амбулаторно, в дневном и круглосуточном стационаре) и не учитываются в других видах  медицинской помощи. При этом долечивание после стационарного лечения в специализированной медицинской организации, 2 и 3 этапы  медицинской реабилитации, санаторно-курортное лечение, включающее проведение специфической (противорецидивной) лекарственной терапии, профилактической лекарственной терапии у пациентов  групп риска  могут проводиться на базе санаторно-курортных организаций соответствующего профиля. Медицинская помощь по профилю «Медицинская реабилитация» может оказываться в медицинских  организациях, подведомственных федеральным органам исполнительной власти, при условии участия их в реализации Территориальной программы в установленном порядке.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</si>
  <si>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 xml:space="preserve">  Посещения по паллиативной медицинской помощи, в том числе посещения на дому патронажными бригадами, включают в себя посещения по паллиативной первичной медицинской помощи, в том числе доврачебной и врачебной, и паллиативной специализированной медицинской помощи, а также  медико-психологическое консультирование.  Такие посещения не  включены в нормативы объема первичной медико-санитарной помощи в амбулаторных условиях и не учитываются в пункте 2.1 (строка 7).</t>
    </r>
  </si>
  <si>
    <r>
      <rPr>
        <vertAlign val="superscript"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 xml:space="preserve"> Нормативы для паллиативной медицинской помощи, предоставляемой в хосписах и больницах сестринского ухода, включают в себя медико-психологическое консультирование и психологические рекомендации по вопросам, связанным с терминальной стадией заболевания, характером и особенностями паллиативной медицинской помощи, оказываемой пациентам и их родственникам.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</si>
  <si>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 xml:space="preserve">8 </t>
    </r>
    <r>
      <rPr>
        <sz val="10"/>
        <rFont val="Times New Roman"/>
        <family val="1"/>
        <charset val="204"/>
      </rPr>
      <t>лицам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</si>
  <si>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лицам</t>
    </r>
  </si>
  <si>
    <t>Установленные  территориальной программой государственных гарантий бесплатного оказания гражданам медицинской помощи (далее – Территориальная программа) виды и условия оказания медицинской помощи, а также иные направления расходования бюджетных ассигнований консолидированного бюджета Кировской области (далее – бюджетные ассигнования), включая бюджетные ассигнования, передаваемые в виде межбюджетного трансферта (далее – МБТ) в бюджет территориального фонда  обязательного медицинского страхования Кировской области                                                                                 (далее – ТФОМС Кировской области) на финансовое обеспечение дополнительных объемов медицинской помощи по видам и условиям ее оказания, предоставляемой  по территориальной программе обязательного медицинского страхования (далее   – Территориальная программа  ОМС)  сверх установленных  базовой программой обязательного медицинского  страхования  (далее – базовая программа ОМС)</t>
  </si>
  <si>
    <t>Установленный Территориальной программой объем медицинской помощи, не входящей в базовую программу ОМС, в расчете на одного жителя</t>
  </si>
  <si>
    <t xml:space="preserve">Установленный Территориальной программой норматив финансовых затрат консолидированного бюджета Кировской области на единицу объема медицинской помощи, не входящей в базовую программу  ОМС
</t>
  </si>
  <si>
    <t>Подушевой норматив финансирования Территориальной программы в разрезе направлений расходования бюджетных ассигнований консолидированного бюджета Кировской области</t>
  </si>
  <si>
    <t>Утвержденная стоимость Территориальной программы по направлениям расходования  бюджетных ассигнований консолидированного бюджета Кировской области</t>
  </si>
  <si>
    <r>
      <t>общий норматив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
</t>
    </r>
  </si>
  <si>
    <t>6.1. Паллиативная медицинская помощь в амбулаторных условиях – всего, в том числе:</t>
  </si>
  <si>
    <r>
      <t>12. Осуществление транспортировки пациентов с хронической почечной недостаточностью от места их фактического проживания до места получения заместительной почечной терапии и обратно</t>
    </r>
    <r>
      <rPr>
        <vertAlign val="superscript"/>
        <sz val="10"/>
        <rFont val="Times New Roman"/>
        <family val="1"/>
        <charset val="204"/>
      </rPr>
      <t>19</t>
    </r>
  </si>
  <si>
    <t>33</t>
  </si>
  <si>
    <t>34</t>
  </si>
  <si>
    <t>№ стро-ки</t>
  </si>
  <si>
    <r>
      <t>за счет средств МБТ в бюджет  ТФОМС Кировской области на финансовое обеспечение медицинской помощи, оказываемой по Территориаль-  ной программе  ОМС сверх  базовой программы                   ОМС</t>
    </r>
    <r>
      <rPr>
        <vertAlign val="superscript"/>
        <sz val="10"/>
        <rFont val="Times New Roman"/>
        <family val="1"/>
        <charset val="204"/>
      </rPr>
      <t>2, 6</t>
    </r>
  </si>
  <si>
    <r>
      <t xml:space="preserve"> за счет средств МБТ в бюджет  ТФОМС Кировской области на финансовое обеспечение медицинской помощи, оказываемой по Территориаль-    ной программе ОМС сверх  базовой программы ОМС</t>
    </r>
    <r>
      <rPr>
        <vertAlign val="superscript"/>
        <sz val="10"/>
        <rFont val="Times New Roman"/>
        <family val="1"/>
        <charset val="204"/>
      </rPr>
      <t>5</t>
    </r>
  </si>
  <si>
    <r>
      <t>Медицинская помощь, прочие виды медицинских и иных услуг, дополнительные меры социальной защиты (поддержки), предоставляемые за счет бюджетных</t>
    </r>
    <r>
      <rPr>
        <vertAlign val="superscript"/>
        <sz val="10"/>
        <rFont val="Times New Roman"/>
        <family val="1"/>
        <charset val="204"/>
      </rPr>
      <t xml:space="preserve">7 </t>
    </r>
    <r>
      <rPr>
        <sz val="10"/>
        <rFont val="Times New Roman"/>
        <family val="1"/>
        <charset val="204"/>
      </rPr>
      <t xml:space="preserve">ассигнований, в том числе:
</t>
    </r>
  </si>
  <si>
    <t xml:space="preserve">норматив объема медицинской помощи за счет бюджетных ассигнований (без учета медицинской помощи, оказываемой по Территориальной программе ОМС сверх  базовой программы ОМС за счет средств МБТ в бюджет ТФОМС Кировской области)
</t>
  </si>
  <si>
    <r>
      <t>доля средств МБТ в общей структуре расходов за счет бюджетных ассигнова-    ний</t>
    </r>
    <r>
      <rPr>
        <vertAlign val="superscript"/>
        <sz val="10"/>
        <rFont val="Times New Roman"/>
        <family val="1"/>
        <charset val="204"/>
      </rPr>
      <t>5</t>
    </r>
  </si>
  <si>
    <t>8. Высокотехнологичная медицинская помощь, оказываемая в подведомственных медицинских организациях, не включенная в базовую программу ОМС и предусмотренная разделом II приложения          № 1 к Программе государственных гарантий бесплатного оказания гражданам медицинской помощи на 2026 год и на плановый период 2027 и 2028 годов, утвержденной постановлением Правительства Российской Федерации от 29.12.2025 № 2188</t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</si>
  <si>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 Числовое значение подушевого норматива финансирования   Территориальной программы за счет средств МБТ в бюджет  ТФОМС Кировской области на финансовое обеспечение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в строке 1 графы 12, рассчитанное как произведение соответствующих нормативов объема  медицинской помощи и финансовых затрат  на единицу объема медицинской помощи в графах 6 и 9 может отличаться от числового значения подушевого норматива финансирования  Территориальной программы ОМС за счет средств МБТ, представленного в строке 8 графы 6 таблицы приложения № 1, рассчитанного с учетом численности застрахованных по ОМС лиц в субъекте Российской Федерации. Также по вышеуказанной причине могут отличаться числовые значения подушевого норматива финансирования Территориальной программы за счет средств МБТ в графе 12 (сумма значений в строках 2, 28, 29 и значение в строке 31) от значений подушевого норматива финансирования Территориальной программы ОМС сверх базовой программы ОМС,  представленных в строках  9 и 10 графы 6 таблицы приложения № 1.</t>
    </r>
  </si>
  <si>
    <r>
      <rPr>
        <vertAlign val="superscript"/>
        <sz val="12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 xml:space="preserve"> Субъект Российской Федерации вправе оказывать незастрахованным по ОМС лицам  за счет бюджетных ассигнований скорую, в том числе скорую специализированную, медицинскую помощь вне медицинской организации, амбулаторно и стационарно, предоставлять первичную медико-санитарную помощь, первичную  специализированную медицинскую помощь в амбулаторных условиях с профилактической и иными целями, а также проводить диагностические и лечебные мероприятия в условиях дневного и (или) кругосуточного стационара при заболеваниях, не входящих в базовую программу ОМС. Бюджетные ассигнования, предусмотренные в консолидированном бюджете субъекта Российской Федерации на финансовое обеспечение медицинской помощи, предоставляемой лицам, не застрахованным по ОМС, не подлежат направлению в виде МБТ в бюджет ТФОМС Кировской области.</t>
    </r>
  </si>
  <si>
    <r>
      <rPr>
        <vertAlign val="superscript"/>
        <sz val="12"/>
        <rFont val="Times New Roman"/>
        <family val="1"/>
        <charset val="204"/>
      </rPr>
      <t xml:space="preserve">12 </t>
    </r>
    <r>
      <rPr>
        <sz val="12"/>
        <rFont val="Times New Roman"/>
        <family val="1"/>
        <charset val="204"/>
      </rPr>
      <t xml:space="preserve"> Нормативы объема медицинской помощи, предоставляемой  в условиях  дневного стационара, являются суммой объемов первичной медико-санитарной помощи (первичной специализированной медицинской помощи в дневном стационаре) и объемов специализированной медицинской помощи в дневном стационаре, которые субъект Российской Федерациии вправе устанавливать раздельно. В случае установления субъектом Российской Федерации нормативов объема и  нормативов финансовых затрат на единицу объема для оказания паллиативной медицинской помощи в условиях дневного стационара, такие нормативы не включаются в общие нормативы объема  медицинской помощи в условиях  дневного стационара и не учитываются в пункте 3 (строка 11), а отражаются в дополнительном пункте 6.3 «паллиативная медицинская помощь в условиях  дневного стационара» (строка 26).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</si>
  <si>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 xml:space="preserve"> Отражаются расходы  медицинских организаций,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Федерации, на оказание медицинских и иных услуг (работ), не оплачиваемых по Территориальной программе ОМС в рамках базовой программы ОМС, в том числе в центрах профилактики и борьбы со СПИДом, врачебно-физкультурных диспансерах, центрах охраны здоровья семьи и репродукции, медико-генетических центрах (консультациях) и соответствующих структурных подразделениях медицинских организаций, центрах охраны репродуктивного здоровья подростков, центрах медицинской профилактики, центрах профессиональной патологии и в соответствующих структурных подразделениях медицинских организаций, бюро судебно-медицинской экспертизы, патолого-анатомических бюро и патолого-анатомических отделениях медицинских организаций (за исключением диагностических исследований, проводимых по заболеваниям, указанным в разделе III Программы, финансовое обеспечение которых осуществляется за счет средств ОМС в рамках базовой программы ОМС), медицинских информационно-аналитических центрах, бюро медицинской статистики, на станциях переливания крови (в центрах крови) и отделениях переливания крови (отделениях трансфузиологии) медицинских организаций, в домах ребенка, включая специализированные, в молочных кухнях и прочих подведомственных медицинских организациях.</t>
    </r>
  </si>
  <si>
    <r>
      <rPr>
        <vertAlign val="superscript"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 xml:space="preserve">  Отражаются расходы подведомственных  медицинских организаций, финансовое обеспечение которых осуществляется  как за счет бюджетных ассигнований, непосредственно направляемых в указанные медицинские организации, так и за счет средств МБТ,  передаваемых из бюджета субъекта Российской Федерации в бюджет ТФОМС Кировской области на финансовое обеспечение расходов, не включенных в структуру тарифов на оплату медицинской помощи в рамках базовой программы ОМС. При этом размер МБТ, отраженный в строке 31 графы 15, должен соответствовать размеру МБТ, указанному в строке 10 графы 5 таблицы приложения № 1, в то время, как размер подушевого норматива финансирования на эти цели  в строке 10 графы 6  таблицы приложения № 1, рассчитанный на численность застрахованных по ОМС лиц в субъекте Российской Федерации, будет отличаться от соответствующего подушевого норматива в строке 31 графы 12 таблицы приложения № 1, рассчитанного на численность населения субъекта Российской Федерации.</t>
    </r>
  </si>
  <si>
    <t>9.2. Приобретение, обслуживание, ремонт медицинского оборудования, за исключением расходов подведомственных медицинских организаций, осуществляемых за счет средств ОМС, предусмотренных на эти цели в структуре тарифов ОМС</t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</si>
  <si>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 Утвержденная стоимость Территориальной программы за счет бюджетных ассигнований является суммой значений расходов на финансовое обеспечение Территориальной программы, утвержденных законом о бюджете субъекта Российской Федерации, представленных в строке 2 «Бюджетные ассигнования консолидированного бюджета субъекта Российской Федерации» (без учета бюджетных ассигнований федерального бюджета на оказание отдельным категориям граждан государственной социальной помощи по обеспечению лекарственными препаратами, целевые программы, государственные программы, а также межбюджетных трансфертов в бюджет ТФОМС Кировской области) и строке 8  «Межбюджетные трансферты  бюджета субъекта Российской Федерации на финансовое обеспечение дополнительных видов и условий оказания медицинской помощи, предоставляемых в дополнение к установленным базовой программой ОМС» графы 5 таблицы «Стоимость территориальной программы государственных гарантий бесплатного оказания гражданам медицинской помощи по источникам финансового обеспечения на 2026 год и на плановый период 2027 и 2028 годов» приложения № 1 (далее – таблица приложения № 1).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</si>
  <si>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Утвержденная стоимость Территориальной программы  по видам и условиям ее оказания за счет бюджетных ассигнований  в графе 13 рассчитывается, как произведение значений общих подушевых нормативов за счет бюджетных ассигнований и средств  МБТ в соответствующей строке графы 10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к компетенции  консолидированного бюджета субъекта Российской Федерации Программой государственных гарантий бесплатного оказания гражданам медицинской помощи на 2026 год и на плановый период 2027 и 2028 годов (далее –                         Программа), утвержденной постановлением Правительства Российской Федерации от 29.12.2026 № 2188. При этом числовое значение  стоимости Территориальной программы за счет бюджетных ассигнований  и средств МБТ в графе 13 по строке  1 является суммой соответствующих значений стоимости нормируемой медицинской помощи в строке 2 графы 13 (суммарное значение строк 3, 6, 11, 13, 15 и 19), стоимости ненормируемой медицинской помощи и  прочих видов медицинских и иных услуг в строке 27 графы 13 (равной или превышающей суммарное значение строк 28, 29 и 30) и расходов на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 субъекта Российской Федерации в графе 35 (равной или превышающей суммарное значение строк 36, 37 и 38).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</si>
  <si>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 Доли в общей структуре бюджетных расходов по каждой строке рассчитываются как процент от числового значения утвержденной стоимости Территориальной программы  по видам и условиям ее оказания за счет бюджетных ассигнований и средств МБТ в строке 1                            графы 13, принимаемого за 100%.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</si>
  <si>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 xml:space="preserve"> Стоимость 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 за счет средств МБТ в бюджет  ТФОМС Кировской области на указанные цели, в строке 1 графы 15 является произведением значения подушевого норматива финансирования Территориальной программы за счет средств МБТ (строка 1 графы 12)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Программой к компетенции  консолидированного бюджета субъекта Российской Федерации, и рассчитывается как сумма числовых значений расходов, указанных  в строках: 3 (за исключением расходов, отраженных в строке 4), 6 (за исключением расходов, отраженных в строках 8 и 10), 11  (за исключением расходов, отраженных в строке 12), 13 (за исключением расходов, отраженных в строке 14), 15, 19, 28, 29 и 31.  При этом числовое значение стоимости Территориальной программы за счет средств МБТ в строке 1 графы 15 соответствует значениям расходов на финансовое обеспечение Территориальной программы, утвержденных законом о бюджете.</t>
    </r>
  </si>
  <si>
    <r>
      <rPr>
        <vertAlign val="superscript"/>
        <sz val="12"/>
        <rFont val="Times New Roman"/>
        <family val="1"/>
        <charset val="204"/>
      </rPr>
      <t>18</t>
    </r>
    <r>
      <rPr>
        <sz val="12"/>
        <rFont val="Times New Roman"/>
        <family val="1"/>
        <charset val="204"/>
      </rPr>
      <t xml:space="preserve"> Отражаются расходы бюджета субъекта Российской Федерации  на  обеспечение при амбулаторном лечении (бесплатно или с 50-процентной скидкой) лекарственными препаратами, медицинскими изделиями отдельных категорий граждан, определенных   постановлением Правительства Российской Федерации от 30.07.1994 № 890 «О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назначения»,  предоставление в рамках оказания паллиативной медицинской помощи, в том числе детям и участникам специальной военной операции, для использования на дому медицинских изделий, предназначенных для поддержания функций органов и систем организма человека, по перечню, утвержденному приказом Министерства здравоохранения Российской Федерации 09.07.2025 № 398н,  продуктами лечебного (энтерального) питания, бесплатное (со скидкой) зубное протезирование отдельных категорий граждан, а также расходов на указанные цели в соответствии с законодательством субъекта Российской Федерации. Не включены и не отражаются в строках 35, 36, 37 бюджетные ассигнования федерального бюджета, направляемые в бюджет субъекта Российской Федерации в виде субвенции на софинансирование расходных обязательств субъектов Российской Федерации по предоставлению отдельным категориям граждан социальной услуги по бесплатному (с 50-процентной скидкой со стоимости) обеспечению лекарственными препаратами и медицинскими изделиями по рецептам врачей при амбулаторном лечении, а также специализированными продуктами лечебного питания для детей-инвалидов; иные МБТ на финансовое обеспечение расходов по обеспечению пациентов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тканей.</t>
    </r>
  </si>
  <si>
    <r>
      <rPr>
        <vertAlign val="superscript"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 В случае осуществления  бесплатного (со скидкой) зубного протезирования и транспортировки пациентов с хронической почечной недостаточностью от места их фактического проживания до места получения  заместительной почечной терапии и обратно за счет средств, предусмотренных в консолидированном бюджете субъекта Российской Федерации по кодам бюджетной классификации Российской Федерации 9 «Здравоохранение» и 10 «Социальная политика» не исполнительному органу субъекта Российской Федерации в сфере охраны здоровья, а иным исполнительным органам субъекта Российской Федерации, бюджетные ассигнования на указанные цели не включаются в стоимость Территориальной программы и соответствующий подушевой норматив ее финансового обеспечения, а отражаются в пояснительной записке к Территориальной программе и сопровождаются выпиской из закона о бюджете субъекта Российской Федерации с указанием размера бюджетных ассигнований, предусмотренных на вышеуказанные цели, и наименования исполнительного органа субъекта Российской Федерации, которому они предусмотрены.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</si>
  <si>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Числовое значение общего норматива объема медицинской помощи, оказываемой за счет бюджетных ассигнований, в графе 4 является суммой  значений норматива объема медицинской помощи, оказываемой непосредственно за счет бюджетных ассигнований (без учета средств  межбюджетного трансферта в бюджет ТФОМС Кировской области  на финансовое обеспечение дополнительных объемов медицинской помощи по видам и условиям ее оказания, предоставляемой  по Территориальной программе ОМС сверх  установленных  базовой программой ОМС) в графе 5 и норматива объема медицинской помощи, оказываемой за счет средств МБТ, в графе 6. Общий норматив финансовых затрат  на единицу объема медицинской помощи, оказываемой за счет бюджетных ассигнований, включая средства МБТ, в                       графе 7 рассчитывается, как указанная в графе 10 сумма значений подушевых нормативов за счет бюджетных ассигнований в графе 11 и подушевых нормативов за счет МБТ в графе 12, разделенная на общий норматив объема медицинской помощи  в графе 4.  Значения подушевых нормативов за счет бюджетных ассигнований в графе 11 и подушевых нормативов за счет МБТ в графе 12 являются производными соответствующих нормативов объема  медицинской помощи и нормативов финансовых затрат  на единицу объема медицинской помощи, соответственно для  графы 11 – произведение значений норматива в графе 5 на значения норматива в графе 8, для  графы 12 – произведение значений норматива в графе 6 на значения норматива в графе 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</si>
</sst>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0000"/>
    <numFmt numFmtId="165" formatCode="#,##0.0"/>
    <numFmt numFmtId="166" formatCode="#,##0.000000"/>
    <numFmt numFmtId="167" formatCode="#,##0.000"/>
    <numFmt numFmtId="168" formatCode="0.0"/>
    <numFmt numFmtId="169" formatCode="0.000"/>
    <numFmt numFmtId="170" formatCode="0.000000"/>
    <numFmt numFmtId="171" formatCode="0.0000"/>
    <numFmt numFmtId="172" formatCode="0.00000"/>
  </numFmts>
  <fonts count="13" x14ac:knownFonts="1">
    <font>
      <sz val="11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u/>
      <sz val="11"/>
      <color rgb="FF0066CC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vertical="top"/>
    </xf>
    <xf numFmtId="4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169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 wrapText="1"/>
    </xf>
    <xf numFmtId="168" fontId="7" fillId="0" borderId="1" xfId="0" applyNumberFormat="1" applyFont="1" applyFill="1" applyBorder="1" applyAlignment="1">
      <alignment horizontal="center" vertical="top" wrapText="1"/>
    </xf>
    <xf numFmtId="170" fontId="7" fillId="0" borderId="1" xfId="0" applyNumberFormat="1" applyFont="1" applyFill="1" applyBorder="1" applyAlignment="1">
      <alignment horizontal="center" vertical="top" wrapText="1"/>
    </xf>
    <xf numFmtId="166" fontId="7" fillId="0" borderId="1" xfId="0" applyNumberFormat="1" applyFont="1" applyFill="1" applyBorder="1" applyAlignment="1">
      <alignment horizontal="center" vertical="top" wrapText="1"/>
    </xf>
    <xf numFmtId="171" fontId="7" fillId="0" borderId="1" xfId="0" applyNumberFormat="1" applyFont="1" applyFill="1" applyBorder="1" applyAlignment="1">
      <alignment horizontal="center" vertical="top" wrapText="1"/>
    </xf>
    <xf numFmtId="167" fontId="7" fillId="0" borderId="1" xfId="0" applyNumberFormat="1" applyFont="1" applyFill="1" applyBorder="1" applyAlignment="1">
      <alignment horizontal="center" vertical="top" wrapText="1"/>
    </xf>
    <xf numFmtId="172" fontId="7" fillId="0" borderId="1" xfId="0" applyNumberFormat="1" applyFont="1" applyFill="1" applyBorder="1" applyAlignment="1">
      <alignment horizontal="center" vertical="top" wrapText="1"/>
    </xf>
    <xf numFmtId="170" fontId="7" fillId="0" borderId="1" xfId="0" applyNumberFormat="1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168" fontId="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tabSelected="1" view="pageLayout" zoomScale="75" zoomScaleNormal="90" zoomScaleSheetLayoutView="90" zoomScalePageLayoutView="75" workbookViewId="0">
      <selection activeCell="F4" sqref="F4"/>
    </sheetView>
  </sheetViews>
  <sheetFormatPr defaultColWidth="9" defaultRowHeight="12" x14ac:dyDescent="0.25"/>
  <cols>
    <col min="1" max="1" width="41.42578125" style="2" customWidth="1"/>
    <col min="2" max="2" width="5.5703125" style="5" customWidth="1"/>
    <col min="3" max="3" width="13.42578125" style="2" customWidth="1"/>
    <col min="4" max="5" width="16.28515625" style="2" customWidth="1"/>
    <col min="6" max="7" width="15.42578125" style="2" customWidth="1"/>
    <col min="8" max="8" width="17.5703125" style="2" customWidth="1"/>
    <col min="9" max="9" width="15.7109375" style="2" customWidth="1"/>
    <col min="10" max="10" width="16.7109375" style="2" customWidth="1"/>
    <col min="11" max="11" width="16.5703125" style="2" customWidth="1"/>
    <col min="12" max="12" width="13.42578125" style="2" customWidth="1"/>
    <col min="13" max="13" width="16.7109375" style="2" customWidth="1"/>
    <col min="14" max="14" width="8.42578125" style="2" customWidth="1"/>
    <col min="15" max="15" width="14.140625" style="2" customWidth="1"/>
    <col min="16" max="16" width="11.7109375" style="2" customWidth="1"/>
    <col min="17" max="17" width="11.140625" style="6" hidden="1" customWidth="1"/>
    <col min="18" max="18" width="12.7109375" style="6" hidden="1" customWidth="1"/>
    <col min="19" max="16384" width="9" style="3"/>
  </cols>
  <sheetData>
    <row r="1" spans="1:18" ht="95.1" customHeight="1" x14ac:dyDescent="0.25">
      <c r="A1" s="1"/>
      <c r="B1" s="2"/>
      <c r="M1" s="43" t="s">
        <v>50</v>
      </c>
      <c r="N1" s="43"/>
      <c r="O1" s="43"/>
      <c r="P1" s="43"/>
    </row>
    <row r="2" spans="1:18" ht="63.75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8" ht="54" customHeight="1" x14ac:dyDescent="0.25">
      <c r="A3" s="48" t="s">
        <v>100</v>
      </c>
      <c r="B3" s="50" t="s">
        <v>110</v>
      </c>
      <c r="C3" s="46" t="s">
        <v>0</v>
      </c>
      <c r="D3" s="46" t="s">
        <v>101</v>
      </c>
      <c r="E3" s="46"/>
      <c r="F3" s="46"/>
      <c r="G3" s="46" t="s">
        <v>102</v>
      </c>
      <c r="H3" s="46"/>
      <c r="I3" s="46"/>
      <c r="J3" s="46" t="s">
        <v>103</v>
      </c>
      <c r="K3" s="46"/>
      <c r="L3" s="46"/>
      <c r="M3" s="46" t="s">
        <v>104</v>
      </c>
      <c r="N3" s="46"/>
      <c r="O3" s="46"/>
      <c r="P3" s="46"/>
    </row>
    <row r="4" spans="1:18" ht="242.25" customHeight="1" x14ac:dyDescent="0.25">
      <c r="A4" s="49"/>
      <c r="B4" s="50"/>
      <c r="C4" s="46"/>
      <c r="D4" s="40" t="s">
        <v>105</v>
      </c>
      <c r="E4" s="40" t="s">
        <v>114</v>
      </c>
      <c r="F4" s="40" t="s">
        <v>51</v>
      </c>
      <c r="G4" s="40" t="s">
        <v>65</v>
      </c>
      <c r="H4" s="40" t="s">
        <v>34</v>
      </c>
      <c r="I4" s="40" t="s">
        <v>52</v>
      </c>
      <c r="J4" s="40" t="s">
        <v>66</v>
      </c>
      <c r="K4" s="40" t="s">
        <v>67</v>
      </c>
      <c r="L4" s="40" t="s">
        <v>111</v>
      </c>
      <c r="M4" s="40" t="s">
        <v>68</v>
      </c>
      <c r="N4" s="40" t="s">
        <v>69</v>
      </c>
      <c r="O4" s="40" t="s">
        <v>112</v>
      </c>
      <c r="P4" s="40" t="s">
        <v>115</v>
      </c>
      <c r="Q4" s="7" t="s">
        <v>30</v>
      </c>
      <c r="R4" s="8" t="s">
        <v>31</v>
      </c>
    </row>
    <row r="5" spans="1:18" ht="12.75" x14ac:dyDescent="0.25">
      <c r="A5" s="14"/>
      <c r="B5" s="15"/>
      <c r="C5" s="14"/>
      <c r="D5" s="14"/>
      <c r="E5" s="14"/>
      <c r="F5" s="14"/>
      <c r="G5" s="14" t="s">
        <v>28</v>
      </c>
      <c r="H5" s="14" t="s">
        <v>28</v>
      </c>
      <c r="I5" s="14" t="s">
        <v>28</v>
      </c>
      <c r="J5" s="14" t="s">
        <v>28</v>
      </c>
      <c r="K5" s="14" t="s">
        <v>28</v>
      </c>
      <c r="L5" s="14" t="s">
        <v>28</v>
      </c>
      <c r="M5" s="14" t="s">
        <v>29</v>
      </c>
      <c r="N5" s="14" t="s">
        <v>1</v>
      </c>
      <c r="O5" s="14" t="s">
        <v>29</v>
      </c>
      <c r="P5" s="14" t="s">
        <v>1</v>
      </c>
      <c r="Q5" s="7" t="s">
        <v>32</v>
      </c>
      <c r="R5" s="7" t="s">
        <v>29</v>
      </c>
    </row>
    <row r="6" spans="1:18" s="4" customFormat="1" ht="12.75" x14ac:dyDescent="0.25">
      <c r="A6" s="14">
        <v>1</v>
      </c>
      <c r="B6" s="15" t="s">
        <v>2</v>
      </c>
      <c r="C6" s="14">
        <v>3</v>
      </c>
      <c r="D6" s="14" t="s">
        <v>53</v>
      </c>
      <c r="E6" s="14">
        <v>5</v>
      </c>
      <c r="F6" s="14">
        <v>6</v>
      </c>
      <c r="G6" s="14" t="s">
        <v>54</v>
      </c>
      <c r="H6" s="14">
        <v>8</v>
      </c>
      <c r="I6" s="14">
        <v>9</v>
      </c>
      <c r="J6" s="14" t="s">
        <v>55</v>
      </c>
      <c r="K6" s="14" t="s">
        <v>56</v>
      </c>
      <c r="L6" s="14" t="s">
        <v>57</v>
      </c>
      <c r="M6" s="14">
        <v>13</v>
      </c>
      <c r="N6" s="14">
        <v>14</v>
      </c>
      <c r="O6" s="14">
        <v>15</v>
      </c>
      <c r="P6" s="14">
        <v>16</v>
      </c>
      <c r="Q6" s="9">
        <v>1090.8</v>
      </c>
      <c r="R6" s="13">
        <f>R9+R13+R15+R17+R19+R22+R23+R24+R26+R30+R34+R35+R40+R41+R42</f>
        <v>7114038.8899999997</v>
      </c>
    </row>
    <row r="7" spans="1:18" ht="58.5" customHeight="1" x14ac:dyDescent="0.25">
      <c r="A7" s="16" t="s">
        <v>113</v>
      </c>
      <c r="B7" s="39" t="s">
        <v>83</v>
      </c>
      <c r="C7" s="40"/>
      <c r="D7" s="40" t="s">
        <v>22</v>
      </c>
      <c r="E7" s="40" t="s">
        <v>22</v>
      </c>
      <c r="F7" s="17" t="s">
        <v>22</v>
      </c>
      <c r="G7" s="17" t="s">
        <v>22</v>
      </c>
      <c r="H7" s="17" t="s">
        <v>22</v>
      </c>
      <c r="I7" s="18" t="s">
        <v>22</v>
      </c>
      <c r="J7" s="32">
        <f>(J8+J33+J39)</f>
        <v>6648.2018786813787</v>
      </c>
      <c r="K7" s="32">
        <f t="shared" ref="K7:M7" si="0">K8+K33+K39</f>
        <v>6521.8543727613787</v>
      </c>
      <c r="L7" s="32">
        <f t="shared" si="0"/>
        <v>126.34750591999999</v>
      </c>
      <c r="M7" s="32">
        <f t="shared" si="0"/>
        <v>7114038.8900000006</v>
      </c>
      <c r="N7" s="24">
        <v>100</v>
      </c>
      <c r="O7" s="32">
        <f>O8+O33+O39</f>
        <v>154751.4</v>
      </c>
      <c r="P7" s="34">
        <v>100</v>
      </c>
      <c r="R7" s="9"/>
    </row>
    <row r="8" spans="1:18" ht="13.5" customHeight="1" x14ac:dyDescent="0.25">
      <c r="A8" s="16" t="s">
        <v>3</v>
      </c>
      <c r="B8" s="39" t="s">
        <v>2</v>
      </c>
      <c r="C8" s="40"/>
      <c r="D8" s="40" t="s">
        <v>22</v>
      </c>
      <c r="E8" s="40" t="s">
        <v>22</v>
      </c>
      <c r="F8" s="17" t="s">
        <v>22</v>
      </c>
      <c r="G8" s="17" t="s">
        <v>22</v>
      </c>
      <c r="H8" s="17" t="s">
        <v>22</v>
      </c>
      <c r="I8" s="18" t="s">
        <v>22</v>
      </c>
      <c r="J8" s="32">
        <f>J9+J12+J17+J19+J21+J25</f>
        <v>3595.9107382339998</v>
      </c>
      <c r="K8" s="32">
        <f>K9+K12+K17+K19+K21+K25</f>
        <v>3470.4832323139999</v>
      </c>
      <c r="L8" s="32">
        <f>L9+L12+L17+L19+L21+L25</f>
        <v>125.42750591999999</v>
      </c>
      <c r="M8" s="32">
        <f>M9+M12+M17+M19+M21+M25</f>
        <v>3785603.25</v>
      </c>
      <c r="N8" s="34">
        <v>53.2</v>
      </c>
      <c r="O8" s="32">
        <f t="shared" ref="O8" si="1">O9+O12+O17+O19+O21+O25</f>
        <v>153625.56</v>
      </c>
      <c r="P8" s="34">
        <v>99.3</v>
      </c>
      <c r="R8" s="9"/>
    </row>
    <row r="9" spans="1:18" ht="57.75" customHeight="1" x14ac:dyDescent="0.25">
      <c r="A9" s="16" t="s">
        <v>70</v>
      </c>
      <c r="B9" s="39" t="s">
        <v>84</v>
      </c>
      <c r="C9" s="40" t="s">
        <v>21</v>
      </c>
      <c r="D9" s="25">
        <f>E9+F9</f>
        <v>6.3800000000000003E-3</v>
      </c>
      <c r="E9" s="27">
        <f>E10+E11</f>
        <v>2.2980000000000001E-3</v>
      </c>
      <c r="F9" s="26">
        <v>4.0819999999999997E-3</v>
      </c>
      <c r="G9" s="20">
        <f>J9/D9</f>
        <v>9144.8396260188074</v>
      </c>
      <c r="H9" s="20">
        <v>3161.0430000000001</v>
      </c>
      <c r="I9" s="20">
        <v>12512.62</v>
      </c>
      <c r="J9" s="20">
        <f>K9+L9</f>
        <v>58.344076813999997</v>
      </c>
      <c r="K9" s="20">
        <f>E9*H9</f>
        <v>7.2640768140000009</v>
      </c>
      <c r="L9" s="20">
        <v>51.08</v>
      </c>
      <c r="M9" s="20">
        <f>M10+M11</f>
        <v>8172.7</v>
      </c>
      <c r="N9" s="24">
        <v>0.1</v>
      </c>
      <c r="O9" s="20">
        <v>62563.08</v>
      </c>
      <c r="P9" s="24">
        <v>40.4</v>
      </c>
      <c r="Q9" s="10"/>
      <c r="R9" s="9">
        <f>R10+R11</f>
        <v>8172.7</v>
      </c>
    </row>
    <row r="10" spans="1:18" ht="29.25" customHeight="1" x14ac:dyDescent="0.25">
      <c r="A10" s="41" t="s">
        <v>98</v>
      </c>
      <c r="B10" s="39" t="s">
        <v>85</v>
      </c>
      <c r="C10" s="40" t="s">
        <v>21</v>
      </c>
      <c r="D10" s="19">
        <f>E10</f>
        <v>2E-3</v>
      </c>
      <c r="E10" s="19">
        <v>2E-3</v>
      </c>
      <c r="F10" s="26" t="s">
        <v>22</v>
      </c>
      <c r="G10" s="20">
        <f>J10/D10</f>
        <v>1595.61</v>
      </c>
      <c r="H10" s="20">
        <v>1595.61</v>
      </c>
      <c r="I10" s="23" t="s">
        <v>22</v>
      </c>
      <c r="J10" s="20">
        <f>K10+L10</f>
        <v>3.1912199999999999</v>
      </c>
      <c r="K10" s="20">
        <f>E10*H10</f>
        <v>3.1912199999999999</v>
      </c>
      <c r="L10" s="23">
        <v>0</v>
      </c>
      <c r="M10" s="20">
        <f>R10</f>
        <v>3602</v>
      </c>
      <c r="N10" s="24">
        <v>0.1</v>
      </c>
      <c r="O10" s="23" t="s">
        <v>22</v>
      </c>
      <c r="P10" s="24" t="s">
        <v>22</v>
      </c>
      <c r="Q10" s="10"/>
      <c r="R10" s="9">
        <v>3602</v>
      </c>
    </row>
    <row r="11" spans="1:18" ht="30" customHeight="1" x14ac:dyDescent="0.25">
      <c r="A11" s="16" t="s">
        <v>71</v>
      </c>
      <c r="B11" s="39" t="s">
        <v>86</v>
      </c>
      <c r="C11" s="40" t="s">
        <v>21</v>
      </c>
      <c r="D11" s="27">
        <f>E11+F11</f>
        <v>2.9799999999999998E-4</v>
      </c>
      <c r="E11" s="27">
        <v>2.9799999999999998E-4</v>
      </c>
      <c r="F11" s="26">
        <v>0</v>
      </c>
      <c r="G11" s="20">
        <f t="shared" ref="G11" si="2">J11/D11</f>
        <v>13935.060000000001</v>
      </c>
      <c r="H11" s="20">
        <v>13935.06</v>
      </c>
      <c r="I11" s="23">
        <v>0</v>
      </c>
      <c r="J11" s="20">
        <f>K11+L11</f>
        <v>4.15264788</v>
      </c>
      <c r="K11" s="20">
        <f>E11*H11</f>
        <v>4.15264788</v>
      </c>
      <c r="L11" s="23">
        <v>0</v>
      </c>
      <c r="M11" s="20">
        <f>R11</f>
        <v>4570.7</v>
      </c>
      <c r="N11" s="24">
        <v>0.1</v>
      </c>
      <c r="O11" s="23">
        <v>0</v>
      </c>
      <c r="P11" s="24">
        <f>O11/O7</f>
        <v>0</v>
      </c>
      <c r="Q11" s="10"/>
      <c r="R11" s="9">
        <v>4570.7</v>
      </c>
    </row>
    <row r="12" spans="1:18" ht="27" customHeight="1" x14ac:dyDescent="0.25">
      <c r="A12" s="16" t="s">
        <v>49</v>
      </c>
      <c r="B12" s="39" t="s">
        <v>87</v>
      </c>
      <c r="C12" s="40"/>
      <c r="D12" s="25" t="s">
        <v>22</v>
      </c>
      <c r="E12" s="25" t="s">
        <v>22</v>
      </c>
      <c r="F12" s="26" t="s">
        <v>22</v>
      </c>
      <c r="G12" s="22" t="s">
        <v>22</v>
      </c>
      <c r="H12" s="22" t="s">
        <v>22</v>
      </c>
      <c r="I12" s="23" t="s">
        <v>22</v>
      </c>
      <c r="J12" s="20">
        <f>J13+J15</f>
        <v>943.64503394000008</v>
      </c>
      <c r="K12" s="20">
        <f t="shared" ref="K12:O12" si="3">K13+K15</f>
        <v>905.72562000000016</v>
      </c>
      <c r="L12" s="20">
        <f t="shared" si="3"/>
        <v>37.919413939999998</v>
      </c>
      <c r="M12" s="20">
        <f>M13+M15</f>
        <v>987974.25</v>
      </c>
      <c r="N12" s="24">
        <v>13.9</v>
      </c>
      <c r="O12" s="20">
        <f t="shared" si="3"/>
        <v>46444.17</v>
      </c>
      <c r="P12" s="24">
        <v>30</v>
      </c>
      <c r="Q12" s="10"/>
      <c r="R12" s="9"/>
    </row>
    <row r="13" spans="1:18" ht="43.5" customHeight="1" x14ac:dyDescent="0.25">
      <c r="A13" s="16" t="s">
        <v>72</v>
      </c>
      <c r="B13" s="39" t="s">
        <v>88</v>
      </c>
      <c r="C13" s="40" t="s">
        <v>23</v>
      </c>
      <c r="D13" s="25">
        <f>E13+F13</f>
        <v>0.84246200000000004</v>
      </c>
      <c r="E13" s="29">
        <v>0.72460000000000002</v>
      </c>
      <c r="F13" s="26">
        <v>0.11786199999999999</v>
      </c>
      <c r="G13" s="20">
        <f>J13/D13</f>
        <v>702.01543435787028</v>
      </c>
      <c r="H13" s="20">
        <v>772.2</v>
      </c>
      <c r="I13" s="20">
        <v>270.52999999999997</v>
      </c>
      <c r="J13" s="20">
        <f>K13+L13</f>
        <v>591.42132686000014</v>
      </c>
      <c r="K13" s="20">
        <f>E13*H13</f>
        <v>559.5361200000001</v>
      </c>
      <c r="L13" s="20">
        <f>F13*I13</f>
        <v>31.885206859999997</v>
      </c>
      <c r="M13" s="20">
        <f>R13</f>
        <v>610350.74</v>
      </c>
      <c r="N13" s="24">
        <v>8.6</v>
      </c>
      <c r="O13" s="20">
        <v>39053.57</v>
      </c>
      <c r="P13" s="24">
        <v>25.2</v>
      </c>
      <c r="Q13" s="10"/>
      <c r="R13" s="11">
        <v>610350.74</v>
      </c>
    </row>
    <row r="14" spans="1:18" ht="29.25" customHeight="1" x14ac:dyDescent="0.25">
      <c r="A14" s="16" t="s">
        <v>99</v>
      </c>
      <c r="B14" s="39" t="s">
        <v>89</v>
      </c>
      <c r="C14" s="40" t="s">
        <v>23</v>
      </c>
      <c r="D14" s="25"/>
      <c r="E14" s="25"/>
      <c r="F14" s="26" t="s">
        <v>22</v>
      </c>
      <c r="G14" s="22"/>
      <c r="H14" s="22"/>
      <c r="I14" s="23" t="s">
        <v>22</v>
      </c>
      <c r="J14" s="23"/>
      <c r="K14" s="23"/>
      <c r="L14" s="23" t="s">
        <v>22</v>
      </c>
      <c r="M14" s="20"/>
      <c r="N14" s="24"/>
      <c r="O14" s="23" t="s">
        <v>22</v>
      </c>
      <c r="P14" s="24" t="s">
        <v>22</v>
      </c>
      <c r="Q14" s="10"/>
      <c r="R14" s="12"/>
    </row>
    <row r="15" spans="1:18" ht="28.5" x14ac:dyDescent="0.25">
      <c r="A15" s="16" t="s">
        <v>73</v>
      </c>
      <c r="B15" s="39" t="s">
        <v>90</v>
      </c>
      <c r="C15" s="40" t="s">
        <v>24</v>
      </c>
      <c r="D15" s="25">
        <f>E15+F15</f>
        <v>0.15044099999999999</v>
      </c>
      <c r="E15" s="29">
        <v>0.14249999999999999</v>
      </c>
      <c r="F15" s="26">
        <v>7.9410000000000001E-3</v>
      </c>
      <c r="G15" s="20">
        <f>J15/D15</f>
        <v>2341.2746995832254</v>
      </c>
      <c r="H15" s="20">
        <v>2429.4</v>
      </c>
      <c r="I15" s="20">
        <v>759.88</v>
      </c>
      <c r="J15" s="20">
        <f t="shared" ref="J15:J19" si="4">K15+L15</f>
        <v>352.22370708</v>
      </c>
      <c r="K15" s="20">
        <f>E15*H15</f>
        <v>346.18950000000001</v>
      </c>
      <c r="L15" s="20">
        <f>F15*I15</f>
        <v>6.0342070799999998</v>
      </c>
      <c r="M15" s="20">
        <f>R15</f>
        <v>377623.51</v>
      </c>
      <c r="N15" s="24">
        <v>5.3</v>
      </c>
      <c r="O15" s="20">
        <v>7390.6</v>
      </c>
      <c r="P15" s="24">
        <v>4.8</v>
      </c>
      <c r="Q15" s="10"/>
      <c r="R15" s="11">
        <v>377623.51</v>
      </c>
    </row>
    <row r="16" spans="1:18" ht="29.25" customHeight="1" x14ac:dyDescent="0.25">
      <c r="A16" s="16" t="s">
        <v>98</v>
      </c>
      <c r="B16" s="39" t="s">
        <v>4</v>
      </c>
      <c r="C16" s="40" t="s">
        <v>24</v>
      </c>
      <c r="D16" s="25"/>
      <c r="E16" s="25"/>
      <c r="F16" s="26" t="s">
        <v>22</v>
      </c>
      <c r="G16" s="22"/>
      <c r="H16" s="22"/>
      <c r="I16" s="23" t="s">
        <v>22</v>
      </c>
      <c r="J16" s="23"/>
      <c r="K16" s="23"/>
      <c r="L16" s="23" t="s">
        <v>22</v>
      </c>
      <c r="M16" s="20"/>
      <c r="N16" s="24"/>
      <c r="O16" s="23" t="s">
        <v>22</v>
      </c>
      <c r="P16" s="24" t="s">
        <v>22</v>
      </c>
      <c r="Q16" s="10"/>
      <c r="R16" s="12"/>
    </row>
    <row r="17" spans="1:18" ht="72" customHeight="1" x14ac:dyDescent="0.25">
      <c r="A17" s="16" t="s">
        <v>74</v>
      </c>
      <c r="B17" s="39" t="s">
        <v>5</v>
      </c>
      <c r="C17" s="40" t="s">
        <v>25</v>
      </c>
      <c r="D17" s="25">
        <f>E17+F17</f>
        <v>3.9300000000000003E-3</v>
      </c>
      <c r="E17" s="25">
        <v>3.9300000000000003E-3</v>
      </c>
      <c r="F17" s="26">
        <v>0</v>
      </c>
      <c r="G17" s="20">
        <f>J17/D17</f>
        <v>24132.3</v>
      </c>
      <c r="H17" s="20">
        <v>24132.3</v>
      </c>
      <c r="I17" s="23">
        <v>0</v>
      </c>
      <c r="J17" s="20">
        <f t="shared" si="4"/>
        <v>94.839939000000001</v>
      </c>
      <c r="K17" s="20">
        <f>E17*H17</f>
        <v>94.839939000000001</v>
      </c>
      <c r="L17" s="20">
        <v>0</v>
      </c>
      <c r="M17" s="20">
        <f>R17</f>
        <v>103527.57</v>
      </c>
      <c r="N17" s="24">
        <v>1.5</v>
      </c>
      <c r="O17" s="23">
        <v>0</v>
      </c>
      <c r="P17" s="24">
        <f>O17/O7</f>
        <v>0</v>
      </c>
      <c r="Q17" s="10"/>
      <c r="R17" s="11">
        <v>103527.57</v>
      </c>
    </row>
    <row r="18" spans="1:18" ht="32.25" customHeight="1" x14ac:dyDescent="0.25">
      <c r="A18" s="16" t="s">
        <v>98</v>
      </c>
      <c r="B18" s="39" t="s">
        <v>6</v>
      </c>
      <c r="C18" s="40" t="s">
        <v>25</v>
      </c>
      <c r="D18" s="25"/>
      <c r="E18" s="25"/>
      <c r="F18" s="26" t="s">
        <v>22</v>
      </c>
      <c r="G18" s="23"/>
      <c r="H18" s="23"/>
      <c r="I18" s="23" t="s">
        <v>22</v>
      </c>
      <c r="J18" s="23"/>
      <c r="K18" s="23"/>
      <c r="L18" s="23" t="s">
        <v>22</v>
      </c>
      <c r="M18" s="20"/>
      <c r="N18" s="24"/>
      <c r="O18" s="23" t="s">
        <v>22</v>
      </c>
      <c r="P18" s="24" t="s">
        <v>22</v>
      </c>
      <c r="Q18" s="10"/>
      <c r="R18" s="12"/>
    </row>
    <row r="19" spans="1:18" ht="67.5" customHeight="1" x14ac:dyDescent="0.25">
      <c r="A19" s="16" t="s">
        <v>38</v>
      </c>
      <c r="B19" s="39" t="s">
        <v>7</v>
      </c>
      <c r="C19" s="40" t="s">
        <v>27</v>
      </c>
      <c r="D19" s="25">
        <f>E19+F19</f>
        <v>1.4227E-2</v>
      </c>
      <c r="E19" s="29">
        <v>1.354E-2</v>
      </c>
      <c r="F19" s="26">
        <v>6.87E-4</v>
      </c>
      <c r="G19" s="20">
        <f>J19/D19</f>
        <v>142377.84466155898</v>
      </c>
      <c r="H19" s="20">
        <v>148617.4</v>
      </c>
      <c r="I19" s="20">
        <v>19416.25</v>
      </c>
      <c r="J19" s="20">
        <f t="shared" si="4"/>
        <v>2025.6095959999998</v>
      </c>
      <c r="K19" s="20">
        <f>E19*H19</f>
        <v>2012.2795959999999</v>
      </c>
      <c r="L19" s="20">
        <v>13.33</v>
      </c>
      <c r="M19" s="20">
        <f>R19</f>
        <v>2194930.38</v>
      </c>
      <c r="N19" s="24">
        <v>30.9</v>
      </c>
      <c r="O19" s="20">
        <v>16329.07</v>
      </c>
      <c r="P19" s="24">
        <v>10.6</v>
      </c>
      <c r="Q19" s="10"/>
      <c r="R19" s="12">
        <v>2194930.38</v>
      </c>
    </row>
    <row r="20" spans="1:18" ht="29.25" customHeight="1" x14ac:dyDescent="0.25">
      <c r="A20" s="16" t="s">
        <v>98</v>
      </c>
      <c r="B20" s="39" t="s">
        <v>8</v>
      </c>
      <c r="C20" s="40"/>
      <c r="D20" s="30"/>
      <c r="E20" s="25"/>
      <c r="F20" s="26" t="s">
        <v>22</v>
      </c>
      <c r="G20" s="22"/>
      <c r="H20" s="22"/>
      <c r="I20" s="23" t="s">
        <v>22</v>
      </c>
      <c r="J20" s="23"/>
      <c r="K20" s="23"/>
      <c r="L20" s="23" t="s">
        <v>22</v>
      </c>
      <c r="M20" s="20"/>
      <c r="N20" s="24"/>
      <c r="O20" s="23" t="s">
        <v>22</v>
      </c>
      <c r="P20" s="24" t="s">
        <v>22</v>
      </c>
      <c r="Q20" s="10"/>
      <c r="R20" s="12"/>
    </row>
    <row r="21" spans="1:18" ht="15.75" x14ac:dyDescent="0.25">
      <c r="A21" s="16" t="s">
        <v>75</v>
      </c>
      <c r="B21" s="39" t="s">
        <v>9</v>
      </c>
      <c r="C21" s="40"/>
      <c r="D21" s="30" t="s">
        <v>22</v>
      </c>
      <c r="E21" s="25" t="s">
        <v>22</v>
      </c>
      <c r="F21" s="26" t="s">
        <v>22</v>
      </c>
      <c r="G21" s="22" t="s">
        <v>22</v>
      </c>
      <c r="H21" s="22" t="s">
        <v>22</v>
      </c>
      <c r="I21" s="23" t="s">
        <v>22</v>
      </c>
      <c r="J21" s="20">
        <f>J22+J23+J24</f>
        <v>13.510002</v>
      </c>
      <c r="K21" s="20">
        <f t="shared" ref="K21:P21" si="5">K22+K23+K24</f>
        <v>13.510002</v>
      </c>
      <c r="L21" s="20">
        <f t="shared" si="5"/>
        <v>0</v>
      </c>
      <c r="M21" s="20">
        <f t="shared" si="5"/>
        <v>14861</v>
      </c>
      <c r="N21" s="24">
        <v>0.2</v>
      </c>
      <c r="O21" s="42">
        <f t="shared" si="5"/>
        <v>0</v>
      </c>
      <c r="P21" s="24">
        <f t="shared" si="5"/>
        <v>0</v>
      </c>
      <c r="Q21" s="10"/>
      <c r="R21" s="12"/>
    </row>
    <row r="22" spans="1:18" ht="25.5" x14ac:dyDescent="0.25">
      <c r="A22" s="16" t="s">
        <v>58</v>
      </c>
      <c r="B22" s="39" t="s">
        <v>11</v>
      </c>
      <c r="C22" s="40" t="s">
        <v>36</v>
      </c>
      <c r="D22" s="30">
        <f t="shared" ref="D22:D23" si="6">E22+F22</f>
        <v>4.0000000000000002E-4</v>
      </c>
      <c r="E22" s="25">
        <v>4.0000000000000002E-4</v>
      </c>
      <c r="F22" s="26">
        <v>0</v>
      </c>
      <c r="G22" s="28">
        <f t="shared" ref="G22:G24" si="7">J22/D22</f>
        <v>6950</v>
      </c>
      <c r="H22" s="20">
        <v>6950</v>
      </c>
      <c r="I22" s="23">
        <v>0</v>
      </c>
      <c r="J22" s="20">
        <f t="shared" ref="J22:J23" si="8">K22+L22</f>
        <v>2.7800000000000002</v>
      </c>
      <c r="K22" s="20">
        <f>E22*H22</f>
        <v>2.7800000000000002</v>
      </c>
      <c r="L22" s="20">
        <v>0</v>
      </c>
      <c r="M22" s="20">
        <f>R22</f>
        <v>3058</v>
      </c>
      <c r="N22" s="24">
        <f>M22/M7</f>
        <v>4.2985427086975059E-4</v>
      </c>
      <c r="O22" s="20">
        <v>0</v>
      </c>
      <c r="P22" s="24">
        <f>O22/O7</f>
        <v>0</v>
      </c>
      <c r="Q22" s="10"/>
      <c r="R22" s="11">
        <v>3058</v>
      </c>
    </row>
    <row r="23" spans="1:18" ht="25.5" x14ac:dyDescent="0.25">
      <c r="A23" s="16" t="s">
        <v>59</v>
      </c>
      <c r="B23" s="39" t="s">
        <v>12</v>
      </c>
      <c r="C23" s="40" t="s">
        <v>25</v>
      </c>
      <c r="D23" s="30">
        <f t="shared" si="6"/>
        <v>5.0000000000000002E-5</v>
      </c>
      <c r="E23" s="25">
        <v>5.0000000000000002E-5</v>
      </c>
      <c r="F23" s="26">
        <v>0</v>
      </c>
      <c r="G23" s="28">
        <f t="shared" si="7"/>
        <v>24800</v>
      </c>
      <c r="H23" s="20">
        <v>24800</v>
      </c>
      <c r="I23" s="23">
        <v>0</v>
      </c>
      <c r="J23" s="20">
        <f t="shared" si="8"/>
        <v>1.24</v>
      </c>
      <c r="K23" s="20">
        <f t="shared" ref="K23" si="9">E23*H23</f>
        <v>1.24</v>
      </c>
      <c r="L23" s="20">
        <v>0</v>
      </c>
      <c r="M23" s="20">
        <f>R23</f>
        <v>1364</v>
      </c>
      <c r="N23" s="24">
        <f>M23/M7</f>
        <v>1.9173355966852184E-4</v>
      </c>
      <c r="O23" s="20">
        <v>0</v>
      </c>
      <c r="P23" s="24">
        <f>O23/O7</f>
        <v>0</v>
      </c>
      <c r="Q23" s="10"/>
      <c r="R23" s="11">
        <v>1364</v>
      </c>
    </row>
    <row r="24" spans="1:18" ht="27.75" customHeight="1" x14ac:dyDescent="0.25">
      <c r="A24" s="16" t="s">
        <v>60</v>
      </c>
      <c r="B24" s="39" t="s">
        <v>14</v>
      </c>
      <c r="C24" s="40" t="s">
        <v>27</v>
      </c>
      <c r="D24" s="30">
        <f t="shared" ref="D24" si="10">E24+F24</f>
        <v>6.0000000000000002E-5</v>
      </c>
      <c r="E24" s="25">
        <v>6.0000000000000002E-5</v>
      </c>
      <c r="F24" s="26">
        <v>0</v>
      </c>
      <c r="G24" s="20">
        <f t="shared" si="7"/>
        <v>158166.70000000001</v>
      </c>
      <c r="H24" s="20">
        <v>158166.70000000001</v>
      </c>
      <c r="I24" s="20">
        <v>0</v>
      </c>
      <c r="J24" s="20">
        <f>K24+L24</f>
        <v>9.4900020000000005</v>
      </c>
      <c r="K24" s="20">
        <f>E24*H24</f>
        <v>9.4900020000000005</v>
      </c>
      <c r="L24" s="20">
        <v>0</v>
      </c>
      <c r="M24" s="20">
        <f>R24</f>
        <v>10439</v>
      </c>
      <c r="N24" s="24">
        <v>0.1</v>
      </c>
      <c r="O24" s="20">
        <v>0</v>
      </c>
      <c r="P24" s="24">
        <f>O24/O7</f>
        <v>0</v>
      </c>
      <c r="Q24" s="10"/>
      <c r="R24" s="11">
        <v>10439</v>
      </c>
    </row>
    <row r="25" spans="1:18" ht="45.75" customHeight="1" x14ac:dyDescent="0.25">
      <c r="A25" s="16" t="s">
        <v>76</v>
      </c>
      <c r="B25" s="39" t="s">
        <v>15</v>
      </c>
      <c r="C25" s="40"/>
      <c r="D25" s="30" t="s">
        <v>22</v>
      </c>
      <c r="E25" s="25" t="s">
        <v>22</v>
      </c>
      <c r="F25" s="26" t="s">
        <v>22</v>
      </c>
      <c r="G25" s="22" t="s">
        <v>22</v>
      </c>
      <c r="H25" s="22" t="s">
        <v>22</v>
      </c>
      <c r="I25" s="23" t="s">
        <v>22</v>
      </c>
      <c r="J25" s="20">
        <f>J26+J30+J32</f>
        <v>459.96209048000003</v>
      </c>
      <c r="K25" s="20">
        <f t="shared" ref="K25:O25" si="11">K26+K30+K32</f>
        <v>436.86399850000004</v>
      </c>
      <c r="L25" s="20">
        <f t="shared" si="11"/>
        <v>23.09809198</v>
      </c>
      <c r="M25" s="20">
        <f t="shared" si="11"/>
        <v>476137.35000000003</v>
      </c>
      <c r="N25" s="24">
        <v>6.7</v>
      </c>
      <c r="O25" s="20">
        <f t="shared" si="11"/>
        <v>28289.239999999998</v>
      </c>
      <c r="P25" s="24">
        <v>18.3</v>
      </c>
      <c r="Q25" s="10"/>
      <c r="R25" s="12"/>
    </row>
    <row r="26" spans="1:18" ht="30" customHeight="1" x14ac:dyDescent="0.25">
      <c r="A26" s="16" t="s">
        <v>106</v>
      </c>
      <c r="B26" s="39" t="s">
        <v>16</v>
      </c>
      <c r="C26" s="40" t="s">
        <v>23</v>
      </c>
      <c r="D26" s="30">
        <f>E26+F26</f>
        <v>3.4556999999999997E-2</v>
      </c>
      <c r="E26" s="25">
        <f>E27+E28</f>
        <v>0.03</v>
      </c>
      <c r="F26" s="26">
        <f>F27+F28</f>
        <v>4.5570000000000003E-3</v>
      </c>
      <c r="G26" s="20">
        <f>J26/D26</f>
        <v>1446.4374882078887</v>
      </c>
      <c r="H26" s="20">
        <f>H27+H28</f>
        <v>4364.8999999999996</v>
      </c>
      <c r="I26" s="20">
        <v>1066.42</v>
      </c>
      <c r="J26" s="20">
        <f>K26+L26</f>
        <v>49.984540280000004</v>
      </c>
      <c r="K26" s="20">
        <f>K27+K28</f>
        <v>45.125200000000007</v>
      </c>
      <c r="L26" s="20">
        <f>L27+L28</f>
        <v>4.8593402799999996</v>
      </c>
      <c r="M26" s="20">
        <f>M27+M28</f>
        <v>49221.4</v>
      </c>
      <c r="N26" s="24">
        <v>0.7</v>
      </c>
      <c r="O26" s="20">
        <f>O27+O28</f>
        <v>5951.71</v>
      </c>
      <c r="P26" s="24">
        <v>3.8</v>
      </c>
      <c r="Q26" s="10"/>
      <c r="R26" s="12">
        <f>R27+R28</f>
        <v>49221.4</v>
      </c>
    </row>
    <row r="27" spans="1:18" ht="30" customHeight="1" x14ac:dyDescent="0.25">
      <c r="A27" s="16" t="s">
        <v>61</v>
      </c>
      <c r="B27" s="39" t="s">
        <v>18</v>
      </c>
      <c r="C27" s="40" t="s">
        <v>23</v>
      </c>
      <c r="D27" s="30">
        <f t="shared" ref="D27:D31" si="12">E27+F27</f>
        <v>2.4826999999999998E-2</v>
      </c>
      <c r="E27" s="25">
        <v>2.1999999999999999E-2</v>
      </c>
      <c r="F27" s="26">
        <v>2.8270000000000001E-3</v>
      </c>
      <c r="G27" s="20">
        <f t="shared" ref="G27:G31" si="13">J27/D27</f>
        <v>693.5460700044307</v>
      </c>
      <c r="H27" s="20">
        <v>729</v>
      </c>
      <c r="I27" s="20">
        <v>417.64</v>
      </c>
      <c r="J27" s="20">
        <f>K27+L27</f>
        <v>17.218668279999999</v>
      </c>
      <c r="K27" s="20">
        <f t="shared" ref="K27:L30" si="14">E27*H27</f>
        <v>16.038</v>
      </c>
      <c r="L27" s="20">
        <f t="shared" si="14"/>
        <v>1.1806682799999999</v>
      </c>
      <c r="M27" s="20">
        <f t="shared" ref="M27:M32" si="15">R27</f>
        <v>17494.54</v>
      </c>
      <c r="N27" s="24">
        <v>0.2</v>
      </c>
      <c r="O27" s="20">
        <v>1445.87</v>
      </c>
      <c r="P27" s="24">
        <v>0.9</v>
      </c>
      <c r="Q27" s="10"/>
      <c r="R27" s="11">
        <v>17494.54</v>
      </c>
    </row>
    <row r="28" spans="1:18" ht="30" customHeight="1" x14ac:dyDescent="0.25">
      <c r="A28" s="16" t="s">
        <v>62</v>
      </c>
      <c r="B28" s="39" t="s">
        <v>19</v>
      </c>
      <c r="C28" s="40" t="s">
        <v>23</v>
      </c>
      <c r="D28" s="30">
        <f t="shared" si="12"/>
        <v>9.7300000000000008E-3</v>
      </c>
      <c r="E28" s="25">
        <v>8.0000000000000002E-3</v>
      </c>
      <c r="F28" s="26">
        <v>1.73E-3</v>
      </c>
      <c r="G28" s="20">
        <f t="shared" si="13"/>
        <v>3367.5099691675232</v>
      </c>
      <c r="H28" s="20">
        <v>3635.9</v>
      </c>
      <c r="I28" s="20">
        <v>2126.4</v>
      </c>
      <c r="J28" s="20">
        <f t="shared" ref="J28:J32" si="16">K28+L28</f>
        <v>32.765872000000002</v>
      </c>
      <c r="K28" s="20">
        <f t="shared" si="14"/>
        <v>29.087200000000003</v>
      </c>
      <c r="L28" s="20">
        <f t="shared" si="14"/>
        <v>3.6786720000000002</v>
      </c>
      <c r="M28" s="20">
        <f t="shared" si="15"/>
        <v>31726.86</v>
      </c>
      <c r="N28" s="24">
        <v>0.4</v>
      </c>
      <c r="O28" s="20">
        <v>4505.84</v>
      </c>
      <c r="P28" s="24">
        <v>2.9</v>
      </c>
      <c r="Q28" s="10"/>
      <c r="R28" s="11">
        <v>31726.86</v>
      </c>
    </row>
    <row r="29" spans="1:18" ht="17.25" customHeight="1" x14ac:dyDescent="0.25">
      <c r="A29" s="16" t="s">
        <v>10</v>
      </c>
      <c r="B29" s="39" t="s">
        <v>20</v>
      </c>
      <c r="C29" s="40" t="s">
        <v>23</v>
      </c>
      <c r="D29" s="30">
        <f t="shared" si="12"/>
        <v>1.1609999999999999E-3</v>
      </c>
      <c r="E29" s="25">
        <v>6.4999999999999997E-4</v>
      </c>
      <c r="F29" s="26">
        <v>5.1099999999999995E-4</v>
      </c>
      <c r="G29" s="20">
        <f t="shared" si="13"/>
        <v>2974.496106804479</v>
      </c>
      <c r="H29" s="20">
        <v>3635.9</v>
      </c>
      <c r="I29" s="20">
        <v>2133.1799999999998</v>
      </c>
      <c r="J29" s="20">
        <f t="shared" si="16"/>
        <v>3.4533899799999999</v>
      </c>
      <c r="K29" s="20">
        <f t="shared" si="14"/>
        <v>2.3633349999999997</v>
      </c>
      <c r="L29" s="20">
        <f t="shared" si="14"/>
        <v>1.0900549799999999</v>
      </c>
      <c r="M29" s="20">
        <f t="shared" si="15"/>
        <v>2577.85</v>
      </c>
      <c r="N29" s="24">
        <f>M29/M7</f>
        <v>3.6236096538966203E-4</v>
      </c>
      <c r="O29" s="20">
        <v>1335.37</v>
      </c>
      <c r="P29" s="24">
        <v>0.9</v>
      </c>
      <c r="Q29" s="10"/>
      <c r="R29" s="11">
        <v>2577.85</v>
      </c>
    </row>
    <row r="30" spans="1:18" ht="59.25" customHeight="1" x14ac:dyDescent="0.25">
      <c r="A30" s="16" t="s">
        <v>77</v>
      </c>
      <c r="B30" s="39" t="s">
        <v>35</v>
      </c>
      <c r="C30" s="40" t="s">
        <v>26</v>
      </c>
      <c r="D30" s="30">
        <f t="shared" si="12"/>
        <v>9.9395999999999998E-2</v>
      </c>
      <c r="E30" s="25">
        <v>9.2085E-2</v>
      </c>
      <c r="F30" s="26">
        <v>7.3109999999999998E-3</v>
      </c>
      <c r="G30" s="20">
        <f t="shared" si="13"/>
        <v>4124.6886212724867</v>
      </c>
      <c r="H30" s="20">
        <v>4254.1000000000004</v>
      </c>
      <c r="I30" s="20">
        <v>2494.6999999999998</v>
      </c>
      <c r="J30" s="20">
        <f t="shared" si="16"/>
        <v>409.97755020000005</v>
      </c>
      <c r="K30" s="20">
        <f t="shared" si="14"/>
        <v>391.73879850000003</v>
      </c>
      <c r="L30" s="20">
        <f t="shared" si="14"/>
        <v>18.238751699999998</v>
      </c>
      <c r="M30" s="20">
        <f t="shared" si="15"/>
        <v>426915.95</v>
      </c>
      <c r="N30" s="24">
        <v>6</v>
      </c>
      <c r="O30" s="20">
        <v>22337.53</v>
      </c>
      <c r="P30" s="24">
        <v>14.4</v>
      </c>
      <c r="Q30" s="10"/>
      <c r="R30" s="11">
        <v>426915.95</v>
      </c>
    </row>
    <row r="31" spans="1:18" ht="12.75" x14ac:dyDescent="0.25">
      <c r="A31" s="16" t="s">
        <v>10</v>
      </c>
      <c r="B31" s="39" t="s">
        <v>39</v>
      </c>
      <c r="C31" s="40" t="s">
        <v>26</v>
      </c>
      <c r="D31" s="30">
        <f t="shared" si="12"/>
        <v>4.8090000000000008E-3</v>
      </c>
      <c r="E31" s="25">
        <v>4.2500000000000003E-3</v>
      </c>
      <c r="F31" s="26">
        <v>5.5900000000000004E-4</v>
      </c>
      <c r="G31" s="20">
        <f t="shared" si="13"/>
        <v>4112.4828945726749</v>
      </c>
      <c r="H31" s="20">
        <v>4277.7</v>
      </c>
      <c r="I31" s="20">
        <v>2856.36</v>
      </c>
      <c r="J31" s="20">
        <f t="shared" si="16"/>
        <v>19.776930239999999</v>
      </c>
      <c r="K31" s="20">
        <f t="shared" ref="K31" si="17">E31*H31</f>
        <v>18.180225</v>
      </c>
      <c r="L31" s="20">
        <f>F31*I31</f>
        <v>1.5967052400000001</v>
      </c>
      <c r="M31" s="20">
        <f t="shared" si="15"/>
        <v>19831.419999999998</v>
      </c>
      <c r="N31" s="24">
        <v>0.3</v>
      </c>
      <c r="O31" s="20">
        <v>1956.61</v>
      </c>
      <c r="P31" s="24">
        <v>1.3</v>
      </c>
      <c r="Q31" s="10"/>
      <c r="R31" s="11">
        <v>19831.419999999998</v>
      </c>
    </row>
    <row r="32" spans="1:18" ht="28.5" x14ac:dyDescent="0.25">
      <c r="A32" s="16" t="s">
        <v>78</v>
      </c>
      <c r="B32" s="39" t="s">
        <v>40</v>
      </c>
      <c r="C32" s="40" t="s">
        <v>25</v>
      </c>
      <c r="D32" s="30"/>
      <c r="E32" s="25"/>
      <c r="F32" s="26"/>
      <c r="G32" s="20"/>
      <c r="H32" s="20"/>
      <c r="I32" s="20"/>
      <c r="J32" s="20">
        <f t="shared" si="16"/>
        <v>0</v>
      </c>
      <c r="K32" s="20">
        <f>E32*H32</f>
        <v>0</v>
      </c>
      <c r="L32" s="20">
        <f>F32*I32</f>
        <v>0</v>
      </c>
      <c r="M32" s="20">
        <f t="shared" si="15"/>
        <v>0</v>
      </c>
      <c r="N32" s="24">
        <f>M32/M11</f>
        <v>0</v>
      </c>
      <c r="O32" s="23">
        <v>0</v>
      </c>
      <c r="P32" s="24">
        <v>0</v>
      </c>
      <c r="Q32" s="10"/>
      <c r="R32" s="12"/>
    </row>
    <row r="33" spans="1:18" ht="38.25" x14ac:dyDescent="0.25">
      <c r="A33" s="16" t="s">
        <v>13</v>
      </c>
      <c r="B33" s="39" t="s">
        <v>41</v>
      </c>
      <c r="C33" s="40"/>
      <c r="D33" s="30" t="s">
        <v>22</v>
      </c>
      <c r="E33" s="25" t="s">
        <v>22</v>
      </c>
      <c r="F33" s="26" t="s">
        <v>22</v>
      </c>
      <c r="G33" s="21" t="s">
        <v>22</v>
      </c>
      <c r="H33" s="21" t="s">
        <v>22</v>
      </c>
      <c r="I33" s="21" t="s">
        <v>22</v>
      </c>
      <c r="J33" s="20">
        <f>J34+J35+J36</f>
        <v>1233.6226402640266</v>
      </c>
      <c r="K33" s="20">
        <f>K34+K35+K36</f>
        <v>1232.7026402640265</v>
      </c>
      <c r="L33" s="20">
        <f t="shared" ref="L33:O33" si="18">L34+L35+L36</f>
        <v>0.92</v>
      </c>
      <c r="M33" s="20">
        <f>M34+M35+M36</f>
        <v>1344632.04</v>
      </c>
      <c r="N33" s="24">
        <v>18.899999999999999</v>
      </c>
      <c r="O33" s="20">
        <f t="shared" si="18"/>
        <v>1125.8399999999999</v>
      </c>
      <c r="P33" s="24">
        <v>0.7</v>
      </c>
      <c r="Q33" s="10"/>
      <c r="R33" s="12"/>
    </row>
    <row r="34" spans="1:18" ht="161.25" customHeight="1" x14ac:dyDescent="0.25">
      <c r="A34" s="16" t="s">
        <v>79</v>
      </c>
      <c r="B34" s="39" t="s">
        <v>42</v>
      </c>
      <c r="C34" s="40"/>
      <c r="D34" s="30" t="s">
        <v>22</v>
      </c>
      <c r="E34" s="25" t="s">
        <v>22</v>
      </c>
      <c r="F34" s="26" t="s">
        <v>22</v>
      </c>
      <c r="G34" s="21" t="s">
        <v>22</v>
      </c>
      <c r="H34" s="21" t="s">
        <v>22</v>
      </c>
      <c r="I34" s="21" t="s">
        <v>22</v>
      </c>
      <c r="J34" s="20">
        <f t="shared" ref="J34" si="19">K34+L34</f>
        <v>1211.1469013568023</v>
      </c>
      <c r="K34" s="20">
        <f>R34/Q6</f>
        <v>1211.1469013568023</v>
      </c>
      <c r="L34" s="20">
        <v>0</v>
      </c>
      <c r="M34" s="20">
        <f>R34</f>
        <v>1321119.04</v>
      </c>
      <c r="N34" s="24">
        <v>18.600000000000001</v>
      </c>
      <c r="O34" s="20">
        <v>0</v>
      </c>
      <c r="P34" s="24">
        <f>O34/O7</f>
        <v>0</v>
      </c>
      <c r="Q34" s="10"/>
      <c r="R34" s="11">
        <f>3328435.64-R35-R40-R41-R42</f>
        <v>1321119.04</v>
      </c>
    </row>
    <row r="35" spans="1:18" ht="132" customHeight="1" x14ac:dyDescent="0.25">
      <c r="A35" s="16" t="s">
        <v>116</v>
      </c>
      <c r="B35" s="39" t="s">
        <v>43</v>
      </c>
      <c r="C35" s="40"/>
      <c r="D35" s="30" t="s">
        <v>22</v>
      </c>
      <c r="E35" s="30" t="s">
        <v>22</v>
      </c>
      <c r="F35" s="31" t="s">
        <v>22</v>
      </c>
      <c r="G35" s="32" t="s">
        <v>22</v>
      </c>
      <c r="H35" s="32" t="s">
        <v>22</v>
      </c>
      <c r="I35" s="40" t="s">
        <v>22</v>
      </c>
      <c r="J35" s="32">
        <f>K35+L35</f>
        <v>21.555738907224057</v>
      </c>
      <c r="K35" s="32">
        <f>R35/Q6</f>
        <v>21.555738907224057</v>
      </c>
      <c r="L35" s="33">
        <v>0</v>
      </c>
      <c r="M35" s="32">
        <f>R35</f>
        <v>23513</v>
      </c>
      <c r="N35" s="24">
        <v>0.3</v>
      </c>
      <c r="O35" s="33">
        <v>0</v>
      </c>
      <c r="P35" s="34">
        <f>O35/O7</f>
        <v>0</v>
      </c>
      <c r="R35" s="9">
        <v>23513</v>
      </c>
    </row>
    <row r="36" spans="1:18" ht="42.75" customHeight="1" x14ac:dyDescent="0.25">
      <c r="A36" s="16" t="s">
        <v>37</v>
      </c>
      <c r="B36" s="39" t="s">
        <v>44</v>
      </c>
      <c r="C36" s="40"/>
      <c r="D36" s="30"/>
      <c r="E36" s="30"/>
      <c r="F36" s="31" t="s">
        <v>22</v>
      </c>
      <c r="G36" s="17"/>
      <c r="H36" s="17"/>
      <c r="I36" s="18" t="s">
        <v>22</v>
      </c>
      <c r="J36" s="32">
        <f>K36+L36</f>
        <v>0.92</v>
      </c>
      <c r="K36" s="32">
        <f t="shared" ref="K36:P36" si="20">K37+K38</f>
        <v>0</v>
      </c>
      <c r="L36" s="32">
        <f t="shared" si="20"/>
        <v>0.92</v>
      </c>
      <c r="M36" s="32">
        <f t="shared" si="20"/>
        <v>0</v>
      </c>
      <c r="N36" s="34">
        <f t="shared" si="20"/>
        <v>0</v>
      </c>
      <c r="O36" s="32">
        <f t="shared" si="20"/>
        <v>1125.8399999999999</v>
      </c>
      <c r="P36" s="34">
        <f t="shared" si="20"/>
        <v>7.2751522764899056E-3</v>
      </c>
      <c r="R36" s="9"/>
    </row>
    <row r="37" spans="1:18" ht="69.75" customHeight="1" x14ac:dyDescent="0.25">
      <c r="A37" s="16" t="s">
        <v>80</v>
      </c>
      <c r="B37" s="39" t="s">
        <v>45</v>
      </c>
      <c r="C37" s="40" t="s">
        <v>22</v>
      </c>
      <c r="D37" s="30" t="s">
        <v>22</v>
      </c>
      <c r="E37" s="30" t="s">
        <v>22</v>
      </c>
      <c r="F37" s="31" t="s">
        <v>22</v>
      </c>
      <c r="G37" s="17" t="s">
        <v>22</v>
      </c>
      <c r="H37" s="17" t="s">
        <v>22</v>
      </c>
      <c r="I37" s="18" t="s">
        <v>22</v>
      </c>
      <c r="J37" s="32">
        <f>K37+L37</f>
        <v>0.92</v>
      </c>
      <c r="K37" s="32">
        <v>0</v>
      </c>
      <c r="L37" s="32">
        <v>0.92</v>
      </c>
      <c r="M37" s="32">
        <v>0</v>
      </c>
      <c r="N37" s="34">
        <f>M37/M7</f>
        <v>0</v>
      </c>
      <c r="O37" s="32">
        <v>1125.8399999999999</v>
      </c>
      <c r="P37" s="34">
        <f>O37/O7</f>
        <v>7.2751522764899056E-3</v>
      </c>
      <c r="R37" s="9"/>
    </row>
    <row r="38" spans="1:18" ht="79.5" customHeight="1" x14ac:dyDescent="0.25">
      <c r="A38" s="16" t="s">
        <v>122</v>
      </c>
      <c r="B38" s="39" t="s">
        <v>46</v>
      </c>
      <c r="C38" s="40" t="s">
        <v>22</v>
      </c>
      <c r="D38" s="30" t="s">
        <v>22</v>
      </c>
      <c r="E38" s="30" t="s">
        <v>22</v>
      </c>
      <c r="F38" s="31" t="s">
        <v>22</v>
      </c>
      <c r="G38" s="17" t="s">
        <v>22</v>
      </c>
      <c r="H38" s="17" t="s">
        <v>22</v>
      </c>
      <c r="I38" s="18" t="s">
        <v>22</v>
      </c>
      <c r="J38" s="32"/>
      <c r="K38" s="32"/>
      <c r="L38" s="18"/>
      <c r="M38" s="32"/>
      <c r="N38" s="34"/>
      <c r="O38" s="18"/>
      <c r="P38" s="34"/>
      <c r="R38" s="9"/>
    </row>
    <row r="39" spans="1:18" ht="69.75" customHeight="1" x14ac:dyDescent="0.25">
      <c r="A39" s="16" t="s">
        <v>17</v>
      </c>
      <c r="B39" s="39" t="s">
        <v>108</v>
      </c>
      <c r="C39" s="40" t="s">
        <v>22</v>
      </c>
      <c r="D39" s="30" t="s">
        <v>22</v>
      </c>
      <c r="E39" s="30" t="s">
        <v>22</v>
      </c>
      <c r="F39" s="31" t="s">
        <v>22</v>
      </c>
      <c r="G39" s="17" t="s">
        <v>22</v>
      </c>
      <c r="H39" s="17" t="s">
        <v>22</v>
      </c>
      <c r="I39" s="18" t="s">
        <v>22</v>
      </c>
      <c r="J39" s="32">
        <f>J40+J41+J42</f>
        <v>1818.6685001833519</v>
      </c>
      <c r="K39" s="32">
        <f>K40+K41+K42</f>
        <v>1818.6685001833519</v>
      </c>
      <c r="L39" s="18">
        <v>0</v>
      </c>
      <c r="M39" s="32">
        <f>M40+M41+M42</f>
        <v>1983803.6</v>
      </c>
      <c r="N39" s="34">
        <v>27.9</v>
      </c>
      <c r="O39" s="18">
        <v>0</v>
      </c>
      <c r="P39" s="34">
        <v>0</v>
      </c>
      <c r="R39" s="9"/>
    </row>
    <row r="40" spans="1:18" ht="69.75" customHeight="1" x14ac:dyDescent="0.25">
      <c r="A40" s="16" t="s">
        <v>81</v>
      </c>
      <c r="B40" s="39" t="s">
        <v>109</v>
      </c>
      <c r="C40" s="40" t="s">
        <v>22</v>
      </c>
      <c r="D40" s="30" t="s">
        <v>22</v>
      </c>
      <c r="E40" s="30" t="s">
        <v>22</v>
      </c>
      <c r="F40" s="31" t="s">
        <v>22</v>
      </c>
      <c r="G40" s="17" t="s">
        <v>22</v>
      </c>
      <c r="H40" s="17" t="s">
        <v>22</v>
      </c>
      <c r="I40" s="18" t="s">
        <v>22</v>
      </c>
      <c r="J40" s="32">
        <f>K40</f>
        <v>1789.9908324165751</v>
      </c>
      <c r="K40" s="32">
        <f>R40/Q6</f>
        <v>1789.9908324165751</v>
      </c>
      <c r="L40" s="18" t="s">
        <v>22</v>
      </c>
      <c r="M40" s="20">
        <f>R40</f>
        <v>1952522</v>
      </c>
      <c r="N40" s="24">
        <v>27.4</v>
      </c>
      <c r="O40" s="18" t="s">
        <v>22</v>
      </c>
      <c r="P40" s="34" t="s">
        <v>22</v>
      </c>
      <c r="R40" s="9">
        <f>1937522+15000</f>
        <v>1952522</v>
      </c>
    </row>
    <row r="41" spans="1:18" ht="28.5" x14ac:dyDescent="0.25">
      <c r="A41" s="16" t="s">
        <v>82</v>
      </c>
      <c r="B41" s="39" t="s">
        <v>47</v>
      </c>
      <c r="C41" s="40" t="s">
        <v>22</v>
      </c>
      <c r="D41" s="30" t="s">
        <v>22</v>
      </c>
      <c r="E41" s="30" t="s">
        <v>22</v>
      </c>
      <c r="F41" s="31" t="s">
        <v>22</v>
      </c>
      <c r="G41" s="40" t="s">
        <v>22</v>
      </c>
      <c r="H41" s="40" t="s">
        <v>22</v>
      </c>
      <c r="I41" s="40" t="s">
        <v>22</v>
      </c>
      <c r="J41" s="32">
        <f>K41</f>
        <v>0</v>
      </c>
      <c r="K41" s="32">
        <f>R41/Q6</f>
        <v>0</v>
      </c>
      <c r="L41" s="18" t="s">
        <v>22</v>
      </c>
      <c r="M41" s="32">
        <f>R41</f>
        <v>0</v>
      </c>
      <c r="N41" s="34">
        <f>M41/M7</f>
        <v>0</v>
      </c>
      <c r="O41" s="18" t="s">
        <v>22</v>
      </c>
      <c r="P41" s="34" t="s">
        <v>22</v>
      </c>
      <c r="R41" s="9">
        <v>0</v>
      </c>
    </row>
    <row r="42" spans="1:18" ht="58.5" customHeight="1" x14ac:dyDescent="0.25">
      <c r="A42" s="16" t="s">
        <v>107</v>
      </c>
      <c r="B42" s="39" t="s">
        <v>48</v>
      </c>
      <c r="C42" s="40" t="s">
        <v>22</v>
      </c>
      <c r="D42" s="30" t="s">
        <v>22</v>
      </c>
      <c r="E42" s="30" t="s">
        <v>22</v>
      </c>
      <c r="F42" s="31" t="s">
        <v>22</v>
      </c>
      <c r="G42" s="40" t="s">
        <v>22</v>
      </c>
      <c r="H42" s="40" t="s">
        <v>22</v>
      </c>
      <c r="I42" s="40" t="s">
        <v>22</v>
      </c>
      <c r="J42" s="32">
        <f>K42</f>
        <v>28.677667766776679</v>
      </c>
      <c r="K42" s="32">
        <f>R42/Q6</f>
        <v>28.677667766776679</v>
      </c>
      <c r="L42" s="18" t="s">
        <v>22</v>
      </c>
      <c r="M42" s="20">
        <f>R42</f>
        <v>31281.599999999999</v>
      </c>
      <c r="N42" s="24">
        <v>0.4</v>
      </c>
      <c r="O42" s="18" t="s">
        <v>22</v>
      </c>
      <c r="P42" s="34" t="s">
        <v>22</v>
      </c>
      <c r="R42" s="9">
        <v>31281.599999999999</v>
      </c>
    </row>
    <row r="43" spans="1:18" ht="17.25" customHeight="1" x14ac:dyDescent="0.25">
      <c r="A43" s="35" t="s">
        <v>33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8"/>
    </row>
    <row r="44" spans="1:18" ht="81.75" customHeight="1" x14ac:dyDescent="0.25">
      <c r="A44" s="44" t="s">
        <v>123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8" ht="95.25" customHeight="1" x14ac:dyDescent="0.25">
      <c r="A45" s="44" t="s">
        <v>129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8" ht="111" customHeight="1" x14ac:dyDescent="0.25">
      <c r="A46" s="44" t="s">
        <v>124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8" ht="31.5" customHeight="1" x14ac:dyDescent="0.25">
      <c r="A47" s="44" t="s">
        <v>125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8" ht="113.25" customHeight="1" x14ac:dyDescent="0.25">
      <c r="A48" s="44" t="s">
        <v>126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97.5" customHeight="1" x14ac:dyDescent="0.25">
      <c r="A49" s="44" t="s">
        <v>117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63.75" customHeight="1" x14ac:dyDescent="0.25">
      <c r="A50" s="44" t="s">
        <v>91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63.75" customHeight="1" x14ac:dyDescent="0.25">
      <c r="A51" s="44" t="s">
        <v>118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13.25" customHeight="1" x14ac:dyDescent="0.25">
      <c r="A52" s="44" t="s">
        <v>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66.75" customHeight="1" x14ac:dyDescent="0.25">
      <c r="A53" s="44" t="s">
        <v>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36.75" customHeight="1" x14ac:dyDescent="0.25">
      <c r="A54" s="44" t="s">
        <v>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64.5" customHeight="1" x14ac:dyDescent="0.25">
      <c r="A55" s="44" t="s">
        <v>119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65.25" customHeight="1" x14ac:dyDescent="0.25">
      <c r="A56" s="44" t="s">
        <v>95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37.5" customHeight="1" x14ac:dyDescent="0.25">
      <c r="A57" s="44" t="s">
        <v>96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31.5" customHeight="1" x14ac:dyDescent="0.25">
      <c r="A58" s="44" t="s">
        <v>97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14.75" customHeight="1" x14ac:dyDescent="0.25">
      <c r="A59" s="44" t="s">
        <v>120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69" customHeight="1" x14ac:dyDescent="0.25">
      <c r="A60" s="44" t="s">
        <v>121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49.25" customHeight="1" x14ac:dyDescent="0.25">
      <c r="A61" s="44" t="s">
        <v>127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81" customHeight="1" x14ac:dyDescent="0.25">
      <c r="A62" s="44" t="s">
        <v>128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40.700000000000003" customHeight="1" x14ac:dyDescent="0.2">
      <c r="A63" s="47" t="s">
        <v>63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</sheetData>
  <mergeCells count="29">
    <mergeCell ref="A63:P63"/>
    <mergeCell ref="A50:P50"/>
    <mergeCell ref="A3:A4"/>
    <mergeCell ref="B3:B4"/>
    <mergeCell ref="C3:C4"/>
    <mergeCell ref="D3:F3"/>
    <mergeCell ref="A56:P56"/>
    <mergeCell ref="A62:P62"/>
    <mergeCell ref="A57:P57"/>
    <mergeCell ref="A58:P58"/>
    <mergeCell ref="A59:P59"/>
    <mergeCell ref="A60:P60"/>
    <mergeCell ref="A61:P61"/>
    <mergeCell ref="M1:P1"/>
    <mergeCell ref="A52:P52"/>
    <mergeCell ref="A53:P53"/>
    <mergeCell ref="A54:P54"/>
    <mergeCell ref="A55:P55"/>
    <mergeCell ref="A44:P44"/>
    <mergeCell ref="A51:P51"/>
    <mergeCell ref="A2:P2"/>
    <mergeCell ref="G3:I3"/>
    <mergeCell ref="J3:L3"/>
    <mergeCell ref="M3:P3"/>
    <mergeCell ref="A45:P45"/>
    <mergeCell ref="A46:P46"/>
    <mergeCell ref="A47:P47"/>
    <mergeCell ref="A48:P48"/>
    <mergeCell ref="A49:P49"/>
  </mergeCells>
  <printOptions horizontalCentered="1"/>
  <pageMargins left="0.98425196850393704" right="0.39370078740157483" top="0.78740157480314965" bottom="0.59055118110236227" header="0.31496062992125984" footer="0.31496062992125984"/>
  <pageSetup paperSize="9" scale="51" firstPageNumber="72" fitToHeight="0" orientation="landscape" useFirstPageNumber="1" r:id="rId1"/>
  <headerFooter>
    <oddHeader>&amp;C&amp;P</oddHeader>
  </headerFooter>
  <ignoredErrors>
    <ignoredError sqref="J12:K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Кировская область</vt:lpstr>
      <vt:lpstr>'Кировская область'!Заголовки_для_печати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Яшина</dc:creator>
  <cp:lastModifiedBy>slobodina_ai</cp:lastModifiedBy>
  <cp:lastPrinted>2026-07-16T08:30:42Z</cp:lastPrinted>
  <dcterms:created xsi:type="dcterms:W3CDTF">2025-01-13T08:01:57Z</dcterms:created>
  <dcterms:modified xsi:type="dcterms:W3CDTF">2026-07-24T12:26:45Z</dcterms:modified>
</cp:coreProperties>
</file>